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Moadan\OneDrive - International Organization for Migration - IOM\Desktop\"/>
    </mc:Choice>
  </mc:AlternateContent>
  <xr:revisionPtr revIDLastSave="0" documentId="8_{00E168EE-7B3C-45D2-A667-97E0AEBF2AF0}" xr6:coauthVersionLast="47" xr6:coauthVersionMax="47" xr10:uidLastSave="{00000000-0000-0000-0000-000000000000}"/>
  <bookViews>
    <workbookView xWindow="-110" yWindow="-110" windowWidth="19420" windowHeight="10420" activeTab="1" xr2:uid="{5A64C710-77EB-4C30-9527-BC04D18B2349}"/>
  </bookViews>
  <sheets>
    <sheet name="Workplan" sheetId="11" r:id="rId1"/>
    <sheet name="BOQ"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13" l="1"/>
  <c r="F88" i="13"/>
  <c r="F85" i="13"/>
  <c r="D76" i="13"/>
  <c r="D56" i="13"/>
  <c r="D53" i="13"/>
  <c r="D52" i="13"/>
  <c r="D51" i="13"/>
  <c r="D50" i="13"/>
  <c r="D41" i="13"/>
  <c r="D38" i="13"/>
  <c r="D37" i="13"/>
  <c r="F33" i="13"/>
  <c r="D27" i="13"/>
  <c r="D26" i="13"/>
  <c r="F25" i="13"/>
  <c r="D24" i="13"/>
  <c r="F23" i="13"/>
  <c r="D21" i="13"/>
  <c r="D20" i="13"/>
  <c r="F19" i="13"/>
  <c r="D18" i="13"/>
  <c r="D17" i="13"/>
  <c r="F17" i="13" s="1"/>
  <c r="D16" i="13"/>
  <c r="D15" i="13"/>
  <c r="F15" i="13" s="1"/>
  <c r="D14" i="13"/>
  <c r="F13" i="13"/>
  <c r="D12" i="13"/>
  <c r="D11" i="13"/>
  <c r="D10" i="13"/>
  <c r="D9" i="13"/>
  <c r="F54" i="13" l="1"/>
  <c r="F46" i="13"/>
  <c r="F89" i="13" l="1"/>
</calcChain>
</file>

<file path=xl/sharedStrings.xml><?xml version="1.0" encoding="utf-8"?>
<sst xmlns="http://schemas.openxmlformats.org/spreadsheetml/2006/main" count="270" uniqueCount="176">
  <si>
    <t>Total for the perimeter walling</t>
  </si>
  <si>
    <t>No</t>
  </si>
  <si>
    <t>Lms</t>
  </si>
  <si>
    <t>Allow provisonal sum for vehicular gate 4.0x3.0m with a proviosn of 1.2x2.4m high pedestrian gate all painted as per Engineers approval</t>
  </si>
  <si>
    <t>d) Perimeter walling</t>
  </si>
  <si>
    <t>Sub-Total for 6 M3 Water Tank in U.S. $</t>
  </si>
  <si>
    <t>LMS</t>
  </si>
  <si>
    <t>Paint visibility for Donor and the on the wall, the size is (1.2mx0.7m) as approved by the</t>
  </si>
  <si>
    <r>
      <t>M</t>
    </r>
    <r>
      <rPr>
        <vertAlign val="superscript"/>
        <sz val="11"/>
        <color theme="1"/>
        <rFont val="Aptos Narrow"/>
        <family val="2"/>
        <scheme val="minor"/>
      </rPr>
      <t>2</t>
    </r>
  </si>
  <si>
    <t>Paint the roof sheets two coats anti-rust high gloss paint.</t>
  </si>
  <si>
    <t>Whitewash all the basement walls, the underside of pavement slab and ring beams and the vertical faces of the beams.</t>
  </si>
  <si>
    <t>Paint the water retaining walls two coats water resistant paint.</t>
  </si>
  <si>
    <t>Plaster the basement walls (ht.= 1350mm).</t>
  </si>
  <si>
    <t>Render the vertical external faces of pavement ring beams, the underside of the pavement slab, and the ring beams in 12mm steel float cement plaster true to level and plumb.</t>
  </si>
  <si>
    <t>Render the tank’s external water retaining walls 20mm steel float cement plaster (mix 1:4) true to plumb.</t>
  </si>
  <si>
    <t>Render the tank’s internal walls in 20mm wood float cement plaster (mix 1:3) topped by cement slurry finish true to plumb.</t>
  </si>
  <si>
    <t>Lay 40mm new screed on the pavement floor inside the tank topped by cement slurry finish sloping towards the cleaning pipe.</t>
  </si>
  <si>
    <t>L.M.</t>
  </si>
  <si>
    <t>Construct 25x200mm timber fascia boards under all eaves. Paint the fascia boards.</t>
  </si>
  <si>
    <t>Construct in roof 500x500mm cleaning manhole provided with lifting eye, lid and lock.</t>
  </si>
  <si>
    <t>Fix 32 Gauge G.I. sheets on 2”x2” timber purling on 1½”x3” timber trusses and rafters. Superpose sheets 200mm. Use only roofing nails for fixing the sheets, ensuring that the nails ate struck only on the raised ribs.</t>
  </si>
  <si>
    <t>lms</t>
  </si>
  <si>
    <t>Connection of water to the delivery room latrine and the twin latrines including excavation and laying of 1" pipe with all fitting, foucets and technical labouR for laying the pipes in the three latrines</t>
  </si>
  <si>
    <t>Fix a pipe-wrangled stair.</t>
  </si>
  <si>
    <t>Insert 1” G.I. cleaning pipe provided with 1” G.I. gate valve. Provide all necessary fittings assembly.</t>
  </si>
  <si>
    <t>Insert 1” uPVC overflow pipe.</t>
  </si>
  <si>
    <t>Insert 1” G.I. outlet pipe with 1” T, 1” nipples, 1” union, 1” G.I. vertical air pipe and 1” end elbow. Provide all with the necessary fittings assembly. From the end of the elbow install 1” G.I. line to the back of the toilets, fix a 1”- ¾” reducer and ¾” lines through holes in the back wall to the toilets new ¾” taps .</t>
  </si>
  <si>
    <t>Supply and fix 1½” G.I. inlet pipe using metal brackets to hold the pipe to the tank walls. Provide all necessary fittings assembly.</t>
  </si>
  <si>
    <r>
      <t>M</t>
    </r>
    <r>
      <rPr>
        <vertAlign val="superscript"/>
        <sz val="11"/>
        <color theme="1"/>
        <rFont val="Aptos Narrow"/>
        <family val="2"/>
        <scheme val="minor"/>
      </rPr>
      <t>3</t>
    </r>
  </si>
  <si>
    <t>Shutter, reinforce and concrete (1:2:4) the 150mm R.C. top ring beams (reinforced as the pavement slab ring beams). Insert D6mm m.s. U-shaped steel brackets in the fresh concrete to hold in position the roof trusses and rafters in case of strong winds.</t>
  </si>
  <si>
    <t xml:space="preserve">Construct 400mm Stone masonry water retaining walls (ht.= 1950mm) above the pavement slab using 1:4 mix cement mortar. Level the top of walls with 1:5 c/s mortar to get ready for the construction of the top 150mm ring beams. </t>
  </si>
  <si>
    <t>Shutter, reinforce and concrete the 100mm R.C. pavement slab (reinforced with mesh D10mm @ 200mm centre both ways) and 150x400mm beams (reinforced with D12mm longitudinal bars and D6mm closed stirrups @200mm centre).</t>
  </si>
  <si>
    <t>Construct the 400mm stone masonry short basement walls (ht.= 1350mm) using 1:5 c/s mortar. Level the top of walls to get ready for the construction of the pavement slab and ring beams.</t>
  </si>
  <si>
    <t>Backfill the foundation trenches with dry stone ruble fill compact thoroughly and successively to satisfaction. Level the top of trenches at ground level with 1:5 c/s mortar to get ready for the construction of R.C. foundation beams</t>
  </si>
  <si>
    <t>Excavate the foundation trenches for the basement walls.</t>
  </si>
  <si>
    <t xml:space="preserve">Amount in USD </t>
  </si>
  <si>
    <t>Unit Price</t>
  </si>
  <si>
    <t>Qty</t>
  </si>
  <si>
    <t>UNIT</t>
  </si>
  <si>
    <t>Description</t>
  </si>
  <si>
    <t>#</t>
  </si>
  <si>
    <t>C) Elevated Water Tank</t>
  </si>
  <si>
    <t>Total cost for twin latrine</t>
  </si>
  <si>
    <t>Total Items For Visibility</t>
  </si>
  <si>
    <t>Paint visibility for Donor and the on the wall, the size is (1.2mx0.7m) as approved by the program</t>
  </si>
  <si>
    <t>visibility for donor</t>
  </si>
  <si>
    <t>Total Items For Handwash facility</t>
  </si>
  <si>
    <t>Construction Hand washing Basin Blocks and connect to the pit latrine as per the design and connecting water from site water supply to the handwashing basin and latrines including water taps and sundries</t>
  </si>
  <si>
    <t>Manhole, siphons and uPVC air pipes, sewerage system and installation of 2" of high pressure vent pipe 3m high with flyscreen. Fix vent pipe to the wall using 6mm dia bar.</t>
  </si>
  <si>
    <t>CONSTRUCTION OF HAND WASHING BASING</t>
  </si>
  <si>
    <t>Total Items For Pit Latrine</t>
  </si>
  <si>
    <r>
      <t>M</t>
    </r>
    <r>
      <rPr>
        <vertAlign val="superscript"/>
        <sz val="11"/>
        <rFont val="Aptos Narrow"/>
        <family val="2"/>
        <scheme val="minor"/>
      </rPr>
      <t>3</t>
    </r>
  </si>
  <si>
    <t xml:space="preserve">Construction of (3.8mx2.3mx150mm thick) R.CC cover slab provided with a (500 x 500mm) cleaning manhole or desludge opening. </t>
  </si>
  <si>
    <t>Construction of 40cm thick stone masonry basement walls (1.3m deep) and 30cm above the groung level using 1:4 c/s mortar. Plaster the foundation wall</t>
  </si>
  <si>
    <t>Site clearance and aligning all the scattered hardcore excavated from the pit hall along the outside walls of the latrine to protect possible flooding entering into the latrine</t>
  </si>
  <si>
    <t>Excavation of the ring beams foundation walls (10,600mmx0.4,depth= 1300mm).</t>
  </si>
  <si>
    <t>Excavation of the trench pit (1500x3000mm, depth= 4000mm).</t>
  </si>
  <si>
    <t>PIT LATRINE</t>
  </si>
  <si>
    <t>Total Items For Doors and Windows Work 5.0</t>
  </si>
  <si>
    <t>Pcs</t>
  </si>
  <si>
    <t>Construct 450x450mm wooden ventlation grills as approved by the engineer</t>
  </si>
  <si>
    <t>Supply and fix single leafed steel doors (No.s 2; 800x2050)mm, complete with frame, hinges &amp; locks and to include two coats of gloss paint.</t>
  </si>
  <si>
    <t>DOORS AND WINDOWS WORK</t>
  </si>
  <si>
    <t>Total Items For Plastering and Other Finishing Works 4.0</t>
  </si>
  <si>
    <r>
      <t>M</t>
    </r>
    <r>
      <rPr>
        <vertAlign val="superscript"/>
        <sz val="11"/>
        <rFont val="Aptos Narrow"/>
        <family val="2"/>
        <scheme val="minor"/>
      </rPr>
      <t>2</t>
    </r>
  </si>
  <si>
    <t>Apply two coats white wash ( lime to white glue ratio =1:275) and distemper paint the plastered wall surface.</t>
  </si>
  <si>
    <t>External &amp; internal plastering ,12 mm thick, cement / sand mix 1:3, with wood float finish. (7.62+35.66+0.36)x2</t>
  </si>
  <si>
    <t>PLASTERING AND OTHER FINISHING WORKS</t>
  </si>
  <si>
    <t>Total Items For Roof Structure Work 3.0</t>
  </si>
  <si>
    <t>ML</t>
  </si>
  <si>
    <t>Construct timber fascia boards in the front, sides and back walls (i.e. under all eaves lines) and paint</t>
  </si>
  <si>
    <t>Fix 30 Gauge G.I.#30 iron sheets on 2” x 2” timber purling on 2”x3” timber rafters. Paint the roof with anti-rust paint, 2 coats</t>
  </si>
  <si>
    <t>ROOF WORK</t>
  </si>
  <si>
    <t>Total Items For Super Structure 2.0</t>
  </si>
  <si>
    <t>Construct Toilet footrests by the size of 50cmx50cm, and at least 20cm high and install 6" delivery pipe @45degrees well as approved by the engineer</t>
  </si>
  <si>
    <t>R.C (1:2:4 mix) in No.1. top ring beam,( at top lintel ((4.2mx2+1.8mx2)x20cm x 15cm) with re-bars 4N0. Y12 &amp; R6 links @ 250 mm c/c.Provide and fix 6mm iron strapping wires/roof -ties bedded in top ring beam to tie down the rafters.</t>
  </si>
  <si>
    <t>Construction of 20cmx20cmx40cm CHBs slope-formation walls using 1:4 c/s mortar, over the precast beams.(0.5x4.2+0.8x4.2+3x(0.5x0.8x1.8)</t>
  </si>
  <si>
    <t>provide and fix precast concrete  on top of doors and wooden ventilations. Size is 1mx0.2mx0.15m. (1:2:3mix) with 3 No 12mm re-bars</t>
  </si>
  <si>
    <t>Construction of 20cmx20cmx40cm CHBs walls up to door level (i.e. 2050mm above the foundation). Use 1:4 c/s mortar. Fill and level the top of walls. (4.2mx2.05mx3-3.2m2+1.8mx2.05mx3-0.5mx0.5mx2)+2.05mx1.2m)</t>
  </si>
  <si>
    <t>Rcc concrete (1:3:6 mix ) in conc. floor slab 70 mm thick with Re-bar R6 @ 300mm c/c. and overlaid 3cm cement sand screed, ensure the floor is sloping towards drop hole (3.8x1.2+2x1.8x1.8)x0.1m</t>
  </si>
  <si>
    <t xml:space="preserve">SUPER STRUCTURE WORK </t>
  </si>
  <si>
    <t>Total Items For Substructure 1.0</t>
  </si>
  <si>
    <t>200 mm thick stone hardcore filling well compacted and leveled  (3.8x1.2+2x1.8x1.8)x0.2</t>
  </si>
  <si>
    <t>Rubble stone foundation wall in cement &amp; sand mortar 1:4 ( 0.7m high x 0.4m wide x 22.8m length) 30 cm above ground level.</t>
  </si>
  <si>
    <t>Mass concrete in 50 mm thick blinding layer (1:4:8 mix ) under the foundation wall (25.4m x 0.4m x 0.05m)</t>
  </si>
  <si>
    <t>Excavate foundoutation trench (0.4m width x 0.5m depth x 25.4m length)</t>
  </si>
  <si>
    <t>SUBSTRUCTURE WORKS</t>
  </si>
  <si>
    <t xml:space="preserve">B) BOQ for construction of twin latrines </t>
  </si>
  <si>
    <t>Total for construction of 1 unit of Health Post in Grible 2</t>
  </si>
  <si>
    <t>Add visibility in the size of 200cm x120cm well painted with the logos of the Funding agency and that of the implementor the with the year of the project as approved by an Engineer.</t>
  </si>
  <si>
    <t>Provide and fix all electericity equibment with nstallaion of ceiling mounted fan (60x60cm non-hanging fan) for all rooms and neon flouricent lights two in each room and four for the varanda with all switches, wires and sundries</t>
  </si>
  <si>
    <t>Provision of toilet seat with flash, shower heads, washing basin, mirror, coat hangers, toilet paper hanger, soap holder, pipes and all other supplies for the three latrines</t>
  </si>
  <si>
    <t>Other works and appliences</t>
  </si>
  <si>
    <r>
      <t>M</t>
    </r>
    <r>
      <rPr>
        <vertAlign val="superscript"/>
        <sz val="11"/>
        <color rgb="FF000000"/>
        <rFont val="Aptos Narrow"/>
        <family val="2"/>
        <scheme val="minor"/>
      </rPr>
      <t>2</t>
    </r>
  </si>
  <si>
    <t>Supply and fix high quality ceramic tiles of 30x60cm on delivery room toilet walls with height of 2.2m</t>
  </si>
  <si>
    <t>Supply and fix high quality ceramic tiles of 33x33cm width on floor screed for delivery room latrine</t>
  </si>
  <si>
    <t>50mm thick cement/sand screed mix 1:3</t>
  </si>
  <si>
    <t>2 coats of weather shield paint with base course (Wall putty) for exterior side and plastic emulsion paint with base course for enterior walls and provision of oil paint for facial board around roof as as approved by the engineer.</t>
  </si>
  <si>
    <t>External and internal plastering of 15mm thickness,with 1:4 mix ratio with wood float finish with fixing of all angulars of the Health Post as approved by engineer</t>
  </si>
  <si>
    <t>PLASTERING &amp; PAINTING WORKS</t>
  </si>
  <si>
    <t>Supply and fix steel door (2.5m width and 2.5cm height) for the paramer wall fixed with 45x45cm columns including casting of the two columns with 4y14 bars with y8 stirrups of 20cm c/c for fixing the entrance gate and laying of concrete slope with 30% slope for cars entering from the front gate.</t>
  </si>
  <si>
    <t>No.</t>
  </si>
  <si>
    <t>Supply and install 2 leafs steel window for delivery room latrine, it should be openable with external security mesh, (0.6 x0.6)m. windows should be 1.2mm steel sheet with 25x25 hallow box frame including locks, hinges and painting as approved by an Engineer.</t>
  </si>
  <si>
    <t>Supply and install 2 leafs steel windows, each leaf should be divided into 2 sections vertically which can be openable with external security mesh, (1.2 x1.2) m. windows should be 1.2mm steel sheet with 25x25 hallow box frame including locks, hinges and painting as approved by an Engineer.</t>
  </si>
  <si>
    <t>Supply and install 1 leaf doors (2.1 x0.7) m for delivery room latrine. Doors should be made of aluminium frame with non transparent glass completed with locks and hinges. Door lock-should be from both inside and outside as approved by an Engineer</t>
  </si>
  <si>
    <t>Supply and install 1 leaf doors (2.1 x0.9) m for all other rooms. Doors should be made of 1.2mm steel sheet with 25x25 hallow box frame completed with locks, hinges and painting. Door lock-orginal  Safety rim dead lock - 6 turns -Original as approved by an Engineer</t>
  </si>
  <si>
    <t>Supply and install 2 leaf doors (2.1 x1.2) m for delivery room and delivary ward. Doors should be made of 1.2mm steel sheet with 25x25 hallow box frame completed with locks, hinges and painting. Door lock-orginal  Safety rim dead lock - 6 turns -Original as approved by an Engineer</t>
  </si>
  <si>
    <t>WINDOWS, DOORS</t>
  </si>
  <si>
    <t>Provide and fix 20cmx2.5cm timber fascia board under all eaves and paint and approved by an Engineer.</t>
  </si>
  <si>
    <t>In all rooms and the covered verandah, provide 4mm plywood false ceilings fixed to roof, 2”x2” timber wood 60cm c/c both ways as approved by an Engineer.</t>
  </si>
  <si>
    <t>Supply and fix roofing using prepainted iron corrugated sheets # 30 gauge, with timber roof trusses c/c 1.4m. All the roof trusses should be anchored with 6 mm dia. bars in the concrete roof lintel. Flat metal sheet should be anchored where trusses and purlins meet as approved by an Engineer.</t>
  </si>
  <si>
    <t>ROOFING WORKS</t>
  </si>
  <si>
    <t>Construction of 20 cm thick hollow concrete block walls with cement/sand mortar 1:4 ratio as approved by an Engineer.</t>
  </si>
  <si>
    <t>BLOCK WALLING</t>
  </si>
  <si>
    <t>Construction of door steps with stone masonry including concrete screed. Provide  2 rampa for wheel chairs and hospital beds, the width of the ramp should be 2 M wide. All joints between stones should be filled with cement/sand mortar with 1:6  ratio as approved by an Engineer.</t>
  </si>
  <si>
    <t>10 cm thick plain cement concrete flooring of ratio 1:3:6, floor slab should slope towards verandah as approved by an Engineer.</t>
  </si>
  <si>
    <t>Provide and lay a 400mm thick stone fill up well compacted and levelled as approved by an Engineer.</t>
  </si>
  <si>
    <t>FLOOR CONSTRUCTION</t>
  </si>
  <si>
    <t>30cmx30cm columns- Providing and laying of cement concrete mix ratio (1:2:4)  with 4y10 bars with y8 stirrpus @20cm c/c including formwork as directed by the Engineer.</t>
  </si>
  <si>
    <t>Top ring beam- Providing and laying of 15 cm cement concrete mix ratio with 4y10 with stirrups of y8@25cm c/c and (1:2:4) including formwork as directed by the Engineer.</t>
  </si>
  <si>
    <t>Middle ring beam- Providing and laying of 15 cm thick cement 4y10 with stirrups of y8@25cm c/c and concrete mix ratio (1:2:4) including formwork as directed by the Engineer.</t>
  </si>
  <si>
    <t>Ground beam- Providing and laying of 15 cm thick cement 4y10 with stirrups of y8@25cm c/c and concrete mix ratio (1:2:4) including formwork as directed by the Engineer.</t>
  </si>
  <si>
    <t>Column Footings- Providing and laying of 30 cm thick cement concrete mix ratio (1:2:4) including formwork as directed by   Engineer.</t>
  </si>
  <si>
    <t>CONCRETE WORKS</t>
  </si>
  <si>
    <t>Provision and construction of foundation stone wall. all joints between stones should be filled with cement/sand mortar with 1:6  ratio. Minimum height of the foundation wall from the Ground level is 25 cm as approved by an Engineer.</t>
  </si>
  <si>
    <t xml:space="preserve">Lay at the bottom of excavated trenches a 50mm of blinding lean cement concrete in a ratio of 1:4:8 as approved by an Engineer. </t>
  </si>
  <si>
    <t>Excavate the foundation trenches for the walls (400 mm wide and 400 mm deep) as approved by an Engineer.</t>
  </si>
  <si>
    <t>Excavate pits for 14 column footings (300mm x 300mm x 400mm) as approved by an Engineer.</t>
  </si>
  <si>
    <t>FOUNDATION, EXCAVATION &amp; CONSTRUCTION</t>
  </si>
  <si>
    <t>Total Amount 
(USD)</t>
  </si>
  <si>
    <t>Unit Rate</t>
  </si>
  <si>
    <t>Quantity</t>
  </si>
  <si>
    <t>Unit</t>
  </si>
  <si>
    <t>Description of Work</t>
  </si>
  <si>
    <t>A) BOQ for the construction of  Health Post in Grible two Health Post</t>
  </si>
  <si>
    <t>BOQ for the construction of  Health Post in Grible 2 Bosaso Bari region</t>
  </si>
  <si>
    <t>DS/MHD</t>
  </si>
  <si>
    <t>Directly responsible person</t>
  </si>
  <si>
    <t>Item</t>
  </si>
  <si>
    <t>WBS</t>
  </si>
  <si>
    <t>Preparation Donation ceremony</t>
  </si>
  <si>
    <t>Provider</t>
  </si>
  <si>
    <t>Finalizing the construction</t>
  </si>
  <si>
    <t>Enginer/MHD/DS</t>
  </si>
  <si>
    <t xml:space="preserve">Joint supervision (Engineer, MHD and Project coor) for construction evolution. </t>
  </si>
  <si>
    <t xml:space="preserve">Start of construction </t>
  </si>
  <si>
    <t>Provider/DS/MHD</t>
  </si>
  <si>
    <t>Site visit to obtain building permits</t>
  </si>
  <si>
    <t>Construction proper</t>
  </si>
  <si>
    <t>W4</t>
  </si>
  <si>
    <t>W3</t>
  </si>
  <si>
    <t>W2</t>
  </si>
  <si>
    <t>W1</t>
  </si>
  <si>
    <t>Activity</t>
  </si>
  <si>
    <t xml:space="preserve">September </t>
  </si>
  <si>
    <t xml:space="preserve">August </t>
  </si>
  <si>
    <t xml:space="preserve">July </t>
  </si>
  <si>
    <t>June</t>
  </si>
  <si>
    <t>Preliminary construction activities</t>
  </si>
  <si>
    <t xml:space="preserve">Workplan MCH construction in Bossaso </t>
  </si>
  <si>
    <t>Budget</t>
  </si>
  <si>
    <t>e) Provisional sums</t>
  </si>
  <si>
    <t>Allow a provisional sum for 2.0x2.5.0x1.5 m placenta pit excavated and well finished with a concrete cover</t>
  </si>
  <si>
    <t>Allow a provisional sum for construction of 2.5x2.5m security room including all the works - substrsucture works, superstructure works and finishes to full approval by the engineer.</t>
  </si>
  <si>
    <t>LS</t>
  </si>
  <si>
    <t>Allow provisional sum for construction of an incinerator, 1.5x1.5m well finished with proper ventitllation to allow good fire combusion as shall be directed by engineer on site.</t>
  </si>
  <si>
    <t>Allow provisional sum for ground levelling and compaction</t>
  </si>
  <si>
    <t>Allow provisional sum for electrical works including all required accessories and the labor.</t>
  </si>
  <si>
    <t>Total for provisonal sums</t>
  </si>
  <si>
    <t>Grand-Total for  Health Post with the support facility</t>
  </si>
  <si>
    <t>GRIBLE 2 Health Post</t>
  </si>
  <si>
    <t>Preliminary works</t>
  </si>
  <si>
    <t>Mobilization of all required tools and machinery on site</t>
  </si>
  <si>
    <t>Allow a provisiona sum for the construction of 100m perimeter walling from the excavation stage , substructures, superstructure with 15 concrete columns with d10 &amp; d8 reinforcement bars. The height of the wall to be 3.0m ncluding all the plastering and 2 coats of painting.</t>
  </si>
  <si>
    <t>SM</t>
  </si>
  <si>
    <t>Allow a provisional sum for 4 corner solar mounted lights - 150watts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</si>
</sst>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0.0"/>
  </numFmts>
  <fonts count="17" x14ac:knownFonts="1">
    <font>
      <sz val="11"/>
      <color theme="1"/>
      <name val="Aptos Narrow"/>
      <family val="2"/>
      <scheme val="minor"/>
    </font>
    <font>
      <b/>
      <sz val="11"/>
      <color theme="1"/>
      <name val="Aptos Narrow"/>
      <family val="2"/>
      <scheme val="minor"/>
    </font>
    <font>
      <sz val="11"/>
      <color rgb="FF000000"/>
      <name val="Aptos Narrow"/>
      <family val="2"/>
      <scheme val="minor"/>
    </font>
    <font>
      <sz val="11"/>
      <color theme="1"/>
      <name val="Aptos Narrow"/>
      <family val="2"/>
      <scheme val="minor"/>
    </font>
    <font>
      <b/>
      <sz val="11"/>
      <name val="Aptos Narrow"/>
      <family val="2"/>
      <scheme val="minor"/>
    </font>
    <font>
      <sz val="11"/>
      <name val="Aptos Narrow"/>
      <family val="2"/>
      <scheme val="minor"/>
    </font>
    <font>
      <vertAlign val="superscript"/>
      <sz val="11"/>
      <color theme="1"/>
      <name val="Aptos Narrow"/>
      <family val="2"/>
      <scheme val="minor"/>
    </font>
    <font>
      <vertAlign val="superscript"/>
      <sz val="11"/>
      <name val="Aptos Narrow"/>
      <family val="2"/>
      <scheme val="minor"/>
    </font>
    <font>
      <vertAlign val="superscript"/>
      <sz val="11"/>
      <color rgb="FF000000"/>
      <name val="Aptos Narrow"/>
      <family val="2"/>
      <scheme val="minor"/>
    </font>
    <font>
      <sz val="10"/>
      <name val="Arial"/>
      <family val="2"/>
    </font>
    <font>
      <sz val="9"/>
      <name val="Times New Roman"/>
      <family val="1"/>
    </font>
    <font>
      <sz val="10"/>
      <name val="Arial"/>
      <family val="2"/>
    </font>
    <font>
      <b/>
      <sz val="9"/>
      <color theme="0"/>
      <name val="Times New Roman"/>
      <family val="1"/>
    </font>
    <font>
      <b/>
      <sz val="11"/>
      <name val="Times New Roman"/>
      <family val="1"/>
    </font>
    <font>
      <b/>
      <sz val="9"/>
      <name val="Times New Roman"/>
      <family val="1"/>
    </font>
    <font>
      <b/>
      <sz val="12"/>
      <color theme="0"/>
      <name val="Arial"/>
      <family val="2"/>
    </font>
    <font>
      <sz val="9"/>
      <color theme="0"/>
      <name val="Times New Roman"/>
      <family val="1"/>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indexed="2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medium">
        <color indexed="64"/>
      </left>
      <right style="thin">
        <color auto="1"/>
      </right>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44" fontId="3" fillId="0" borderId="0" applyFont="0" applyFill="0" applyBorder="0" applyAlignment="0" applyProtection="0"/>
    <xf numFmtId="43" fontId="3" fillId="0" borderId="0" applyFont="0" applyFill="0" applyBorder="0" applyAlignment="0" applyProtection="0"/>
    <xf numFmtId="0" fontId="9" fillId="0" borderId="0"/>
    <xf numFmtId="43" fontId="11" fillId="0" borderId="0" applyFont="0" applyFill="0" applyBorder="0" applyAlignment="0" applyProtection="0"/>
  </cellStyleXfs>
  <cellXfs count="121">
    <xf numFmtId="0" fontId="0" fillId="0" borderId="0" xfId="0"/>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4" fontId="5" fillId="0" borderId="1" xfId="1" applyFont="1" applyFill="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44" fontId="1" fillId="0" borderId="1" xfId="1" applyFont="1" applyBorder="1" applyAlignment="1">
      <alignment horizontal="left" vertical="center" wrapText="1"/>
    </xf>
    <xf numFmtId="0" fontId="5" fillId="0" borderId="1" xfId="0" applyFont="1" applyBorder="1" applyAlignment="1">
      <alignment horizontal="center" vertical="center" wrapText="1"/>
    </xf>
    <xf numFmtId="44" fontId="4" fillId="0" borderId="1" xfId="1"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44" fontId="0" fillId="0" borderId="1" xfId="1" applyFont="1" applyBorder="1" applyAlignment="1">
      <alignment horizontal="left" vertical="center" wrapText="1"/>
    </xf>
    <xf numFmtId="0" fontId="0" fillId="0" borderId="1" xfId="0" applyBorder="1" applyAlignment="1">
      <alignment horizontal="left" vertical="center" wrapText="1"/>
    </xf>
    <xf numFmtId="44" fontId="5" fillId="3" borderId="1" xfId="1"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9" fillId="0" borderId="0" xfId="3"/>
    <xf numFmtId="0" fontId="10" fillId="3" borderId="11" xfId="3" applyFont="1" applyFill="1" applyBorder="1" applyAlignment="1">
      <alignment vertical="center" wrapText="1"/>
    </xf>
    <xf numFmtId="0" fontId="10" fillId="3" borderId="1" xfId="3" applyFont="1" applyFill="1" applyBorder="1" applyAlignment="1">
      <alignment vertical="center" wrapText="1"/>
    </xf>
    <xf numFmtId="0" fontId="10" fillId="5" borderId="21" xfId="3" applyFont="1" applyFill="1" applyBorder="1"/>
    <xf numFmtId="0" fontId="10" fillId="5" borderId="22" xfId="3" applyFont="1" applyFill="1" applyBorder="1"/>
    <xf numFmtId="0" fontId="10" fillId="5" borderId="23" xfId="3" applyFont="1" applyFill="1" applyBorder="1"/>
    <xf numFmtId="0" fontId="10" fillId="0" borderId="4" xfId="3" applyFont="1" applyBorder="1" applyAlignment="1">
      <alignment horizontal="center" vertical="center"/>
    </xf>
    <xf numFmtId="0" fontId="12" fillId="5" borderId="22"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5" borderId="31" xfId="3" applyFont="1" applyFill="1" applyBorder="1" applyAlignment="1">
      <alignment horizontal="center" vertical="center" wrapText="1"/>
    </xf>
    <xf numFmtId="0" fontId="12" fillId="5" borderId="32" xfId="3" applyFont="1" applyFill="1" applyBorder="1" applyAlignment="1">
      <alignment horizontal="center" vertical="center" wrapText="1"/>
    </xf>
    <xf numFmtId="0" fontId="12" fillId="5" borderId="21" xfId="3" applyFont="1" applyFill="1" applyBorder="1" applyAlignment="1">
      <alignment horizontal="center" vertical="center" wrapText="1"/>
    </xf>
    <xf numFmtId="0" fontId="10" fillId="3" borderId="4" xfId="3" applyFont="1" applyFill="1" applyBorder="1" applyAlignment="1">
      <alignment vertical="center" wrapText="1"/>
    </xf>
    <xf numFmtId="0" fontId="10" fillId="3" borderId="12" xfId="3" applyFont="1" applyFill="1" applyBorder="1" applyAlignment="1">
      <alignment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Border="1" applyAlignment="1" applyProtection="1">
      <alignment horizontal="center" vertical="center" wrapText="1"/>
      <protection locked="0"/>
    </xf>
    <xf numFmtId="2" fontId="0" fillId="0" borderId="1" xfId="2" applyNumberFormat="1" applyFont="1" applyBorder="1" applyAlignment="1" applyProtection="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0" fillId="5" borderId="32" xfId="3" applyFont="1" applyFill="1" applyBorder="1"/>
    <xf numFmtId="0" fontId="10" fillId="5" borderId="31" xfId="3" applyFont="1" applyFill="1" applyBorder="1"/>
    <xf numFmtId="0" fontId="10" fillId="3" borderId="24" xfId="3" applyFont="1" applyFill="1" applyBorder="1" applyAlignment="1">
      <alignment horizontal="center" vertical="center" wrapText="1"/>
    </xf>
    <xf numFmtId="0" fontId="10" fillId="3" borderId="17" xfId="3" applyFont="1" applyFill="1" applyBorder="1" applyAlignment="1">
      <alignment vertical="center" wrapText="1"/>
    </xf>
    <xf numFmtId="0" fontId="10" fillId="3" borderId="16" xfId="3" applyFont="1" applyFill="1" applyBorder="1" applyAlignment="1">
      <alignment vertical="center" wrapText="1"/>
    </xf>
    <xf numFmtId="0" fontId="10" fillId="0" borderId="16" xfId="3" applyFont="1" applyBorder="1" applyAlignment="1">
      <alignment horizontal="center" vertical="center"/>
    </xf>
    <xf numFmtId="0" fontId="10" fillId="3" borderId="20" xfId="3" applyFont="1" applyFill="1" applyBorder="1" applyAlignment="1">
      <alignment horizontal="center" vertical="center" wrapText="1"/>
    </xf>
    <xf numFmtId="0" fontId="10" fillId="3" borderId="28" xfId="3" applyFont="1" applyFill="1" applyBorder="1" applyAlignment="1">
      <alignment horizontal="center" vertical="center" wrapText="1"/>
    </xf>
    <xf numFmtId="0" fontId="10" fillId="0" borderId="12" xfId="3" applyFont="1" applyBorder="1" applyAlignment="1">
      <alignment horizontal="center" vertical="center"/>
    </xf>
    <xf numFmtId="0" fontId="4" fillId="0" borderId="15" xfId="0" applyFont="1" applyBorder="1" applyAlignment="1">
      <alignment horizontal="left" vertical="center" wrapText="1"/>
    </xf>
    <xf numFmtId="44" fontId="4" fillId="0" borderId="14" xfId="1" applyFont="1" applyFill="1" applyBorder="1" applyAlignment="1">
      <alignment horizontal="left" vertical="center" wrapText="1"/>
    </xf>
    <xf numFmtId="44" fontId="5" fillId="0" borderId="14" xfId="1" applyFont="1" applyFill="1" applyBorder="1" applyAlignment="1">
      <alignment horizontal="left" vertical="center" wrapText="1"/>
    </xf>
    <xf numFmtId="0" fontId="5" fillId="0" borderId="15" xfId="0" applyFont="1" applyBorder="1" applyAlignment="1">
      <alignment horizontal="left" vertical="center" wrapText="1"/>
    </xf>
    <xf numFmtId="0" fontId="0" fillId="0" borderId="15" xfId="0" applyBorder="1" applyAlignment="1">
      <alignment horizontal="left" vertical="center" wrapText="1"/>
    </xf>
    <xf numFmtId="44" fontId="0" fillId="0" borderId="14" xfId="1"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44" fontId="4" fillId="2" borderId="14" xfId="1" applyFont="1" applyFill="1" applyBorder="1" applyAlignment="1">
      <alignment horizontal="left" vertical="center" wrapText="1"/>
    </xf>
    <xf numFmtId="165" fontId="4" fillId="0" borderId="15" xfId="0" applyNumberFormat="1" applyFont="1" applyBorder="1" applyAlignment="1">
      <alignment horizontal="left" vertical="center" wrapText="1"/>
    </xf>
    <xf numFmtId="165" fontId="5" fillId="0" borderId="15" xfId="0" applyNumberFormat="1" applyFont="1" applyBorder="1" applyAlignment="1">
      <alignment horizontal="left" vertical="center" wrapText="1"/>
    </xf>
    <xf numFmtId="44" fontId="4" fillId="0" borderId="30" xfId="1" applyFont="1" applyFill="1" applyBorder="1" applyAlignment="1">
      <alignment horizontal="left" vertical="center" wrapText="1"/>
    </xf>
    <xf numFmtId="164" fontId="4" fillId="2" borderId="14" xfId="1" applyNumberFormat="1" applyFont="1" applyFill="1" applyBorder="1" applyAlignment="1">
      <alignment horizontal="left" vertical="center" wrapText="1"/>
    </xf>
    <xf numFmtId="0" fontId="5" fillId="0" borderId="15" xfId="0" applyFont="1" applyBorder="1" applyAlignment="1">
      <alignment horizontal="center" vertical="center" wrapText="1"/>
    </xf>
    <xf numFmtId="0" fontId="4" fillId="0" borderId="36" xfId="0" applyFont="1" applyBorder="1" applyAlignment="1">
      <alignment horizontal="center" vertical="center" wrapText="1"/>
    </xf>
    <xf numFmtId="44" fontId="4" fillId="0" borderId="14" xfId="1" applyFont="1" applyFill="1" applyBorder="1" applyAlignment="1">
      <alignment horizontal="center" vertical="center" wrapText="1"/>
    </xf>
    <xf numFmtId="44" fontId="5" fillId="0" borderId="14" xfId="1" applyFont="1" applyFill="1" applyBorder="1" applyAlignment="1">
      <alignment horizontal="center" vertical="center" wrapText="1"/>
    </xf>
    <xf numFmtId="0" fontId="4" fillId="0" borderId="15" xfId="0" applyFont="1" applyBorder="1" applyAlignment="1">
      <alignment horizontal="center" vertical="center" wrapText="1"/>
    </xf>
    <xf numFmtId="0" fontId="5" fillId="0" borderId="36" xfId="0" applyFont="1" applyBorder="1" applyAlignment="1">
      <alignment horizontal="center" vertical="center" wrapText="1"/>
    </xf>
    <xf numFmtId="44" fontId="4" fillId="0" borderId="10" xfId="1" applyFont="1" applyFill="1" applyBorder="1" applyAlignment="1">
      <alignment horizontal="center" vertical="center" wrapText="1"/>
    </xf>
    <xf numFmtId="0" fontId="15" fillId="5" borderId="9" xfId="3" applyFont="1" applyFill="1" applyBorder="1" applyAlignment="1">
      <alignment horizontal="center"/>
    </xf>
    <xf numFmtId="0" fontId="15" fillId="5" borderId="25" xfId="3" applyFont="1" applyFill="1" applyBorder="1" applyAlignment="1">
      <alignment horizontal="center"/>
    </xf>
    <xf numFmtId="0" fontId="13" fillId="6" borderId="9" xfId="3" applyFont="1" applyFill="1" applyBorder="1" applyAlignment="1">
      <alignment horizontal="left" vertical="center" wrapText="1"/>
    </xf>
    <xf numFmtId="0" fontId="13" fillId="6" borderId="25" xfId="3" applyFont="1" applyFill="1" applyBorder="1" applyAlignment="1">
      <alignment horizontal="left" vertical="center" wrapText="1"/>
    </xf>
    <xf numFmtId="0" fontId="13" fillId="6" borderId="8" xfId="3" applyFont="1" applyFill="1" applyBorder="1" applyAlignment="1">
      <alignment horizontal="left" vertical="center" wrapText="1"/>
    </xf>
    <xf numFmtId="0" fontId="14" fillId="6" borderId="25" xfId="3" applyFont="1" applyFill="1" applyBorder="1" applyAlignment="1">
      <alignment horizontal="center" wrapText="1"/>
    </xf>
    <xf numFmtId="0" fontId="14" fillId="4" borderId="9" xfId="3" applyFont="1" applyFill="1" applyBorder="1" applyAlignment="1">
      <alignment horizontal="center" vertical="center"/>
    </xf>
    <xf numFmtId="0" fontId="14" fillId="4" borderId="25" xfId="3" applyFont="1" applyFill="1" applyBorder="1" applyAlignment="1">
      <alignment horizontal="center" vertical="center"/>
    </xf>
    <xf numFmtId="0" fontId="14" fillId="4" borderId="8" xfId="3" applyFont="1" applyFill="1" applyBorder="1" applyAlignment="1">
      <alignment horizontal="center" vertical="center"/>
    </xf>
    <xf numFmtId="0" fontId="4" fillId="0" borderId="36" xfId="0" applyFont="1" applyBorder="1" applyAlignment="1">
      <alignment horizontal="left" vertical="center" wrapText="1"/>
    </xf>
    <xf numFmtId="0" fontId="4" fillId="0" borderId="2" xfId="0" applyFont="1" applyBorder="1" applyAlignment="1">
      <alignment horizontal="left" vertical="center" wrapText="1"/>
    </xf>
    <xf numFmtId="0" fontId="4" fillId="2" borderId="3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 fillId="0" borderId="15" xfId="0" applyFont="1" applyBorder="1" applyAlignment="1">
      <alignment horizontal="left" vertical="center" wrapText="1"/>
    </xf>
    <xf numFmtId="0" fontId="1" fillId="0" borderId="1" xfId="0" applyFont="1" applyBorder="1" applyAlignment="1">
      <alignment horizontal="left" vertical="center" wrapText="1"/>
    </xf>
    <xf numFmtId="0" fontId="1" fillId="0" borderId="14" xfId="0" applyFont="1" applyBorder="1" applyAlignment="1">
      <alignment horizontal="left" vertical="center" wrapText="1"/>
    </xf>
    <xf numFmtId="0" fontId="4" fillId="0" borderId="3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3"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5"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37" xfId="0" applyBorder="1" applyAlignment="1">
      <alignment horizontal="center" vertical="center" wrapText="1"/>
    </xf>
    <xf numFmtId="0" fontId="1" fillId="2" borderId="15" xfId="0" applyFont="1" applyFill="1" applyBorder="1" applyAlignment="1">
      <alignment horizontal="left" vertical="center" wrapText="1"/>
    </xf>
    <xf numFmtId="0" fontId="1" fillId="2" borderId="1"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37" xfId="0" applyFont="1" applyBorder="1" applyAlignment="1">
      <alignment horizontal="left" vertical="center" wrapText="1"/>
    </xf>
    <xf numFmtId="0" fontId="10" fillId="0" borderId="24" xfId="3" applyFont="1" applyFill="1" applyBorder="1"/>
    <xf numFmtId="0" fontId="10" fillId="0" borderId="17" xfId="3" applyFont="1" applyFill="1" applyBorder="1"/>
    <xf numFmtId="0" fontId="10" fillId="0" borderId="29" xfId="3" applyFont="1" applyFill="1" applyBorder="1"/>
    <xf numFmtId="0" fontId="10" fillId="0" borderId="20" xfId="3" applyFont="1" applyFill="1" applyBorder="1"/>
    <xf numFmtId="0" fontId="10" fillId="0" borderId="19" xfId="3" applyFont="1" applyFill="1" applyBorder="1"/>
    <xf numFmtId="0" fontId="16" fillId="0" borderId="18" xfId="3" applyFont="1" applyFill="1" applyBorder="1"/>
    <xf numFmtId="0" fontId="10" fillId="0" borderId="18" xfId="3" applyFont="1" applyFill="1" applyBorder="1"/>
    <xf numFmtId="0" fontId="16" fillId="0" borderId="19" xfId="3" applyFont="1" applyFill="1" applyBorder="1"/>
    <xf numFmtId="0" fontId="10" fillId="0" borderId="28" xfId="3" applyFont="1" applyFill="1" applyBorder="1"/>
    <xf numFmtId="0" fontId="10" fillId="0" borderId="27" xfId="3" applyFont="1" applyFill="1" applyBorder="1"/>
    <xf numFmtId="0" fontId="10" fillId="0" borderId="26" xfId="3" applyFont="1" applyFill="1" applyBorder="1"/>
  </cellXfs>
  <cellStyles count="5">
    <cellStyle name="Comma" xfId="2" builtinId="3"/>
    <cellStyle name="Comma 2" xfId="4" xr:uid="{EDE2960F-983F-4EBE-B931-C28413321766}"/>
    <cellStyle name="Currency" xfId="1" builtinId="4"/>
    <cellStyle name="Normal" xfId="0" builtinId="0"/>
    <cellStyle name="Normal 2" xfId="3" xr:uid="{DA08B018-AF5F-483B-BE6D-47924C12CF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8526-31B2-4F34-95D0-BBD24A4C487B}">
  <dimension ref="A1:T10"/>
  <sheetViews>
    <sheetView topLeftCell="B1" workbookViewId="0">
      <selection activeCell="C15" sqref="C15"/>
    </sheetView>
  </sheetViews>
  <sheetFormatPr defaultColWidth="9.1796875" defaultRowHeight="12.5" x14ac:dyDescent="0.25"/>
  <cols>
    <col min="1" max="1" width="18.26953125" style="18" customWidth="1"/>
    <col min="2" max="2" width="54.7265625" style="18" customWidth="1"/>
    <col min="3" max="3" width="21.453125" style="18" customWidth="1"/>
    <col min="4" max="4" width="23.1796875" style="18" customWidth="1"/>
    <col min="5" max="5" width="3.7265625" style="18" customWidth="1"/>
    <col min="6" max="6" width="4.54296875" style="18" customWidth="1"/>
    <col min="7" max="7" width="5.54296875" style="18" customWidth="1"/>
    <col min="8" max="8" width="5.1796875" style="18" customWidth="1"/>
    <col min="9" max="9" width="4.1796875" style="18" customWidth="1"/>
    <col min="10" max="10" width="3.81640625" style="18" customWidth="1"/>
    <col min="11" max="11" width="4.54296875" style="18" customWidth="1"/>
    <col min="12" max="12" width="4.453125" style="18" customWidth="1"/>
    <col min="13" max="14" width="4.54296875" style="18" customWidth="1"/>
    <col min="15" max="15" width="3.54296875" style="18" customWidth="1"/>
    <col min="16" max="16" width="3.1796875" style="18" customWidth="1"/>
    <col min="17" max="20" width="3.1796875" style="18" bestFit="1" customWidth="1"/>
    <col min="21" max="16384" width="9.1796875" style="18"/>
  </cols>
  <sheetData>
    <row r="1" spans="1:20" ht="18" customHeight="1" thickBot="1" x14ac:dyDescent="0.4">
      <c r="A1" s="71" t="s">
        <v>159</v>
      </c>
      <c r="B1" s="72"/>
      <c r="C1" s="72"/>
      <c r="D1" s="72"/>
      <c r="E1" s="72"/>
      <c r="F1" s="72"/>
      <c r="G1" s="72"/>
      <c r="H1" s="72"/>
      <c r="I1" s="72"/>
      <c r="J1" s="72"/>
      <c r="K1" s="72"/>
      <c r="L1" s="72"/>
      <c r="M1" s="72"/>
      <c r="N1" s="72"/>
      <c r="O1" s="72"/>
      <c r="P1" s="72"/>
      <c r="Q1" s="72"/>
      <c r="R1" s="72"/>
      <c r="S1" s="72"/>
      <c r="T1" s="72"/>
    </row>
    <row r="2" spans="1:20" ht="17.149999999999999" customHeight="1" thickBot="1" x14ac:dyDescent="0.3">
      <c r="A2" s="73" t="s">
        <v>158</v>
      </c>
      <c r="B2" s="74"/>
      <c r="C2" s="74"/>
      <c r="D2" s="75"/>
      <c r="E2" s="77" t="s">
        <v>157</v>
      </c>
      <c r="F2" s="78"/>
      <c r="G2" s="78"/>
      <c r="H2" s="79"/>
      <c r="I2" s="77" t="s">
        <v>156</v>
      </c>
      <c r="J2" s="78"/>
      <c r="K2" s="78"/>
      <c r="L2" s="79"/>
      <c r="M2" s="77" t="s">
        <v>155</v>
      </c>
      <c r="N2" s="78"/>
      <c r="O2" s="78"/>
      <c r="P2" s="79"/>
      <c r="Q2" s="77" t="s">
        <v>154</v>
      </c>
      <c r="R2" s="78"/>
      <c r="S2" s="78"/>
      <c r="T2" s="79"/>
    </row>
    <row r="3" spans="1:20" ht="18" customHeight="1" thickBot="1" x14ac:dyDescent="0.3">
      <c r="A3" s="26" t="s">
        <v>139</v>
      </c>
      <c r="B3" s="26" t="s">
        <v>153</v>
      </c>
      <c r="C3" s="29" t="s">
        <v>160</v>
      </c>
      <c r="D3" s="29" t="s">
        <v>137</v>
      </c>
      <c r="E3" s="28" t="s">
        <v>152</v>
      </c>
      <c r="F3" s="25" t="s">
        <v>151</v>
      </c>
      <c r="G3" s="25" t="s">
        <v>150</v>
      </c>
      <c r="H3" s="27" t="s">
        <v>149</v>
      </c>
      <c r="I3" s="28" t="s">
        <v>152</v>
      </c>
      <c r="J3" s="25" t="s">
        <v>151</v>
      </c>
      <c r="K3" s="25" t="s">
        <v>150</v>
      </c>
      <c r="L3" s="27" t="s">
        <v>149</v>
      </c>
      <c r="M3" s="28" t="s">
        <v>152</v>
      </c>
      <c r="N3" s="25" t="s">
        <v>151</v>
      </c>
      <c r="O3" s="25" t="s">
        <v>150</v>
      </c>
      <c r="P3" s="27" t="s">
        <v>149</v>
      </c>
      <c r="Q3" s="28" t="s">
        <v>152</v>
      </c>
      <c r="R3" s="25" t="s">
        <v>151</v>
      </c>
      <c r="S3" s="25" t="s">
        <v>150</v>
      </c>
      <c r="T3" s="29" t="s">
        <v>149</v>
      </c>
    </row>
    <row r="4" spans="1:20" ht="19" customHeight="1" thickBot="1" x14ac:dyDescent="0.3">
      <c r="A4" s="73" t="s">
        <v>148</v>
      </c>
      <c r="B4" s="74"/>
      <c r="C4" s="74"/>
      <c r="D4" s="75"/>
      <c r="E4" s="76"/>
      <c r="F4" s="76"/>
      <c r="G4" s="76"/>
      <c r="H4" s="76"/>
      <c r="I4" s="76"/>
      <c r="J4" s="76"/>
      <c r="K4" s="76"/>
      <c r="L4" s="76"/>
      <c r="M4" s="76"/>
      <c r="N4" s="76"/>
      <c r="O4" s="76"/>
      <c r="P4" s="76"/>
      <c r="Q4" s="76"/>
      <c r="R4" s="76"/>
      <c r="S4" s="76"/>
      <c r="T4" s="76"/>
    </row>
    <row r="5" spans="1:20" ht="17.149999999999999" customHeight="1" thickBot="1" x14ac:dyDescent="0.3">
      <c r="A5" s="25" t="s">
        <v>139</v>
      </c>
      <c r="B5" s="25" t="s">
        <v>138</v>
      </c>
      <c r="C5" s="25"/>
      <c r="D5" s="25" t="s">
        <v>137</v>
      </c>
      <c r="E5" s="42"/>
      <c r="F5" s="22"/>
      <c r="G5" s="22"/>
      <c r="H5" s="43"/>
      <c r="I5" s="42"/>
      <c r="J5" s="22"/>
      <c r="K5" s="22"/>
      <c r="L5" s="43"/>
      <c r="M5" s="42"/>
      <c r="N5" s="22"/>
      <c r="O5" s="22"/>
      <c r="P5" s="43"/>
      <c r="Q5" s="23"/>
      <c r="R5" s="22"/>
      <c r="S5" s="22"/>
      <c r="T5" s="21"/>
    </row>
    <row r="6" spans="1:20" x14ac:dyDescent="0.25">
      <c r="A6" s="44"/>
      <c r="B6" s="45" t="s">
        <v>147</v>
      </c>
      <c r="C6" s="46"/>
      <c r="D6" s="47" t="s">
        <v>146</v>
      </c>
      <c r="E6" s="110"/>
      <c r="F6" s="111"/>
      <c r="G6" s="111"/>
      <c r="H6" s="112"/>
      <c r="I6" s="110"/>
      <c r="J6" s="111"/>
      <c r="K6" s="111"/>
      <c r="L6" s="112"/>
      <c r="M6" s="110"/>
      <c r="N6" s="111"/>
      <c r="O6" s="111"/>
      <c r="P6" s="112"/>
      <c r="Q6" s="110"/>
      <c r="R6" s="111"/>
      <c r="S6" s="111"/>
      <c r="T6" s="112"/>
    </row>
    <row r="7" spans="1:20" x14ac:dyDescent="0.25">
      <c r="A7" s="48"/>
      <c r="B7" s="20" t="s">
        <v>145</v>
      </c>
      <c r="C7" s="30"/>
      <c r="D7" s="24" t="s">
        <v>141</v>
      </c>
      <c r="E7" s="113"/>
      <c r="F7" s="114"/>
      <c r="G7" s="114"/>
      <c r="H7" s="115"/>
      <c r="I7" s="113"/>
      <c r="J7" s="114"/>
      <c r="K7" s="114"/>
      <c r="L7" s="116"/>
      <c r="M7" s="113"/>
      <c r="N7" s="114"/>
      <c r="O7" s="114"/>
      <c r="P7" s="116"/>
      <c r="Q7" s="113"/>
      <c r="R7" s="114"/>
      <c r="S7" s="114"/>
      <c r="T7" s="116"/>
    </row>
    <row r="8" spans="1:20" x14ac:dyDescent="0.25">
      <c r="A8" s="48"/>
      <c r="B8" s="20" t="s">
        <v>144</v>
      </c>
      <c r="C8" s="30"/>
      <c r="D8" s="24" t="s">
        <v>143</v>
      </c>
      <c r="E8" s="113"/>
      <c r="F8" s="114"/>
      <c r="G8" s="114"/>
      <c r="H8" s="116"/>
      <c r="I8" s="113"/>
      <c r="J8" s="114"/>
      <c r="K8" s="114"/>
      <c r="L8" s="116"/>
      <c r="M8" s="113"/>
      <c r="N8" s="114"/>
      <c r="O8" s="114"/>
      <c r="P8" s="116"/>
      <c r="Q8" s="113"/>
      <c r="R8" s="117"/>
      <c r="S8" s="114"/>
      <c r="T8" s="116"/>
    </row>
    <row r="9" spans="1:20" x14ac:dyDescent="0.25">
      <c r="A9" s="48"/>
      <c r="B9" s="20" t="s">
        <v>142</v>
      </c>
      <c r="C9" s="30"/>
      <c r="D9" s="24" t="s">
        <v>141</v>
      </c>
      <c r="E9" s="113"/>
      <c r="F9" s="114"/>
      <c r="G9" s="114"/>
      <c r="H9" s="116"/>
      <c r="I9" s="113"/>
      <c r="J9" s="114"/>
      <c r="K9" s="114"/>
      <c r="L9" s="116"/>
      <c r="M9" s="113"/>
      <c r="N9" s="114"/>
      <c r="O9" s="114"/>
      <c r="P9" s="116"/>
      <c r="Q9" s="113"/>
      <c r="R9" s="114"/>
      <c r="S9" s="114"/>
      <c r="T9" s="116"/>
    </row>
    <row r="10" spans="1:20" ht="13" thickBot="1" x14ac:dyDescent="0.3">
      <c r="A10" s="49"/>
      <c r="B10" s="19" t="s">
        <v>140</v>
      </c>
      <c r="C10" s="31"/>
      <c r="D10" s="50" t="s">
        <v>136</v>
      </c>
      <c r="E10" s="118"/>
      <c r="F10" s="119"/>
      <c r="G10" s="119"/>
      <c r="H10" s="120"/>
      <c r="I10" s="118"/>
      <c r="J10" s="119"/>
      <c r="K10" s="119"/>
      <c r="L10" s="120"/>
      <c r="M10" s="118"/>
      <c r="N10" s="119"/>
      <c r="O10" s="119"/>
      <c r="P10" s="120"/>
      <c r="Q10" s="118"/>
      <c r="R10" s="119"/>
      <c r="S10" s="119"/>
      <c r="T10" s="120"/>
    </row>
  </sheetData>
  <mergeCells count="8">
    <mergeCell ref="A1:T1"/>
    <mergeCell ref="A4:D4"/>
    <mergeCell ref="E4:T4"/>
    <mergeCell ref="M2:P2"/>
    <mergeCell ref="Q2:T2"/>
    <mergeCell ref="E2:H2"/>
    <mergeCell ref="I2:L2"/>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C200-A61C-41CC-B29F-069CFF08E95C}">
  <dimension ref="A1:F130"/>
  <sheetViews>
    <sheetView tabSelected="1" workbookViewId="0">
      <selection activeCell="F133" sqref="F133"/>
    </sheetView>
  </sheetViews>
  <sheetFormatPr defaultColWidth="10.90625" defaultRowHeight="14.5" x14ac:dyDescent="0.35"/>
  <cols>
    <col min="1" max="1" width="8.81640625" customWidth="1"/>
    <col min="2" max="2" width="26.6328125" customWidth="1"/>
    <col min="4" max="4" width="22" customWidth="1"/>
    <col min="5" max="5" width="23.90625" customWidth="1"/>
    <col min="6" max="6" width="26.54296875" customWidth="1"/>
  </cols>
  <sheetData>
    <row r="1" spans="1:6" x14ac:dyDescent="0.35">
      <c r="A1" s="94" t="s">
        <v>170</v>
      </c>
      <c r="B1" s="95"/>
      <c r="C1" s="95"/>
      <c r="D1" s="95"/>
      <c r="E1" s="95"/>
      <c r="F1" s="96"/>
    </row>
    <row r="2" spans="1:6" x14ac:dyDescent="0.35">
      <c r="A2" s="97"/>
      <c r="B2" s="98"/>
      <c r="C2" s="98"/>
      <c r="D2" s="98"/>
      <c r="E2" s="98"/>
      <c r="F2" s="99"/>
    </row>
    <row r="3" spans="1:6" x14ac:dyDescent="0.35">
      <c r="A3" s="100" t="s">
        <v>135</v>
      </c>
      <c r="B3" s="101"/>
      <c r="C3" s="101"/>
      <c r="D3" s="101"/>
      <c r="E3" s="101"/>
      <c r="F3" s="102"/>
    </row>
    <row r="4" spans="1:6" x14ac:dyDescent="0.35">
      <c r="A4" s="103" t="s">
        <v>134</v>
      </c>
      <c r="B4" s="104"/>
      <c r="C4" s="104"/>
      <c r="D4" s="104"/>
      <c r="E4" s="104"/>
      <c r="F4" s="105"/>
    </row>
    <row r="5" spans="1:6" ht="29" x14ac:dyDescent="0.35">
      <c r="A5" s="51" t="s">
        <v>40</v>
      </c>
      <c r="B5" s="12" t="s">
        <v>133</v>
      </c>
      <c r="C5" s="32" t="s">
        <v>132</v>
      </c>
      <c r="D5" s="33" t="s">
        <v>131</v>
      </c>
      <c r="E5" s="11" t="s">
        <v>130</v>
      </c>
      <c r="F5" s="52" t="s">
        <v>129</v>
      </c>
    </row>
    <row r="6" spans="1:6" x14ac:dyDescent="0.35">
      <c r="A6" s="51"/>
      <c r="B6" s="12" t="s">
        <v>171</v>
      </c>
      <c r="C6" s="32"/>
      <c r="D6" s="33"/>
      <c r="E6" s="11"/>
      <c r="F6" s="52"/>
    </row>
    <row r="7" spans="1:6" ht="29" x14ac:dyDescent="0.35">
      <c r="A7" s="51">
        <v>1</v>
      </c>
      <c r="B7" s="7" t="s">
        <v>172</v>
      </c>
      <c r="C7" s="10" t="s">
        <v>164</v>
      </c>
      <c r="D7" s="34">
        <v>1</v>
      </c>
      <c r="E7" s="6"/>
      <c r="F7" s="53"/>
    </row>
    <row r="8" spans="1:6" ht="29" x14ac:dyDescent="0.35">
      <c r="A8" s="51">
        <v>1</v>
      </c>
      <c r="B8" s="17" t="s">
        <v>128</v>
      </c>
      <c r="C8" s="32"/>
      <c r="D8" s="33"/>
      <c r="E8" s="11"/>
      <c r="F8" s="52"/>
    </row>
    <row r="9" spans="1:6" ht="58" x14ac:dyDescent="0.35">
      <c r="A9" s="54">
        <v>1</v>
      </c>
      <c r="B9" s="7" t="s">
        <v>127</v>
      </c>
      <c r="C9" s="10" t="s">
        <v>51</v>
      </c>
      <c r="D9" s="34">
        <f>0.3*0.3*0.5</f>
        <v>4.4999999999999998E-2</v>
      </c>
      <c r="E9" s="6"/>
      <c r="F9" s="53"/>
    </row>
    <row r="10" spans="1:6" ht="58" x14ac:dyDescent="0.35">
      <c r="A10" s="54">
        <v>2</v>
      </c>
      <c r="B10" s="7" t="s">
        <v>126</v>
      </c>
      <c r="C10" s="10" t="s">
        <v>51</v>
      </c>
      <c r="D10" s="34">
        <f>199*0.4*0.4</f>
        <v>31.840000000000003</v>
      </c>
      <c r="E10" s="6"/>
      <c r="F10" s="53"/>
    </row>
    <row r="11" spans="1:6" ht="72.5" x14ac:dyDescent="0.35">
      <c r="A11" s="54">
        <v>3</v>
      </c>
      <c r="B11" s="7" t="s">
        <v>125</v>
      </c>
      <c r="C11" s="10" t="s">
        <v>51</v>
      </c>
      <c r="D11" s="34">
        <f>199*0.4*0.05</f>
        <v>3.9800000000000004</v>
      </c>
      <c r="E11" s="6"/>
      <c r="F11" s="53"/>
    </row>
    <row r="12" spans="1:6" ht="116" x14ac:dyDescent="0.35">
      <c r="A12" s="54">
        <v>4</v>
      </c>
      <c r="B12" s="7" t="s">
        <v>124</v>
      </c>
      <c r="C12" s="10" t="s">
        <v>51</v>
      </c>
      <c r="D12" s="34">
        <f>199*0.4*0.75</f>
        <v>59.7</v>
      </c>
      <c r="E12" s="6"/>
      <c r="F12" s="53"/>
    </row>
    <row r="13" spans="1:6" x14ac:dyDescent="0.35">
      <c r="A13" s="51">
        <v>2</v>
      </c>
      <c r="B13" s="17" t="s">
        <v>123</v>
      </c>
      <c r="C13" s="32"/>
      <c r="D13" s="33"/>
      <c r="E13" s="11"/>
      <c r="F13" s="53">
        <f t="shared" ref="F10:F45" si="0">E13*D13</f>
        <v>0</v>
      </c>
    </row>
    <row r="14" spans="1:6" ht="72.5" x14ac:dyDescent="0.35">
      <c r="A14" s="54">
        <v>1</v>
      </c>
      <c r="B14" s="7" t="s">
        <v>122</v>
      </c>
      <c r="C14" s="10" t="s">
        <v>51</v>
      </c>
      <c r="D14" s="34">
        <f>0.3*0.3*1</f>
        <v>0.09</v>
      </c>
      <c r="E14" s="6"/>
      <c r="F14" s="53"/>
    </row>
    <row r="15" spans="1:6" ht="87" x14ac:dyDescent="0.35">
      <c r="A15" s="54">
        <v>2</v>
      </c>
      <c r="B15" s="7" t="s">
        <v>121</v>
      </c>
      <c r="C15" s="10" t="s">
        <v>51</v>
      </c>
      <c r="D15" s="34">
        <f>194*0.4*0.15</f>
        <v>11.64</v>
      </c>
      <c r="E15" s="6"/>
      <c r="F15" s="53">
        <f t="shared" si="0"/>
        <v>0</v>
      </c>
    </row>
    <row r="16" spans="1:6" ht="87" x14ac:dyDescent="0.35">
      <c r="A16" s="55">
        <v>3</v>
      </c>
      <c r="B16" s="7" t="s">
        <v>120</v>
      </c>
      <c r="C16" s="10" t="s">
        <v>51</v>
      </c>
      <c r="D16" s="35">
        <f>127.6*0.15*0.2+(71.6*0.15*0.4)</f>
        <v>8.1239999999999988</v>
      </c>
      <c r="E16" s="6"/>
      <c r="F16" s="53"/>
    </row>
    <row r="17" spans="1:6" ht="87" x14ac:dyDescent="0.35">
      <c r="A17" s="55">
        <v>4</v>
      </c>
      <c r="B17" s="7" t="s">
        <v>119</v>
      </c>
      <c r="C17" s="10" t="s">
        <v>51</v>
      </c>
      <c r="D17" s="35">
        <f>127.6*0.15*0.2</f>
        <v>3.8279999999999994</v>
      </c>
      <c r="E17" s="6"/>
      <c r="F17" s="53">
        <f t="shared" si="0"/>
        <v>0</v>
      </c>
    </row>
    <row r="18" spans="1:6" ht="87" x14ac:dyDescent="0.35">
      <c r="A18" s="55">
        <v>5</v>
      </c>
      <c r="B18" s="7" t="s">
        <v>118</v>
      </c>
      <c r="C18" s="10" t="s">
        <v>51</v>
      </c>
      <c r="D18" s="35">
        <f>0.3*0.3*3.5*14</f>
        <v>4.41</v>
      </c>
      <c r="E18" s="6"/>
      <c r="F18" s="53"/>
    </row>
    <row r="19" spans="1:6" x14ac:dyDescent="0.35">
      <c r="A19" s="51">
        <v>3</v>
      </c>
      <c r="B19" s="8" t="s">
        <v>117</v>
      </c>
      <c r="C19" s="32"/>
      <c r="D19" s="33"/>
      <c r="E19" s="11"/>
      <c r="F19" s="53">
        <f t="shared" si="0"/>
        <v>0</v>
      </c>
    </row>
    <row r="20" spans="1:6" ht="58" x14ac:dyDescent="0.35">
      <c r="A20" s="55">
        <v>1</v>
      </c>
      <c r="B20" s="7" t="s">
        <v>116</v>
      </c>
      <c r="C20" s="36" t="s">
        <v>51</v>
      </c>
      <c r="D20" s="37">
        <f>182*0.25</f>
        <v>45.5</v>
      </c>
      <c r="E20" s="16"/>
      <c r="F20" s="53"/>
    </row>
    <row r="21" spans="1:6" ht="72.5" x14ac:dyDescent="0.35">
      <c r="A21" s="55">
        <v>2</v>
      </c>
      <c r="B21" s="7" t="s">
        <v>115</v>
      </c>
      <c r="C21" s="36" t="s">
        <v>51</v>
      </c>
      <c r="D21" s="37">
        <f>182*0.1</f>
        <v>18.2</v>
      </c>
      <c r="E21" s="16"/>
      <c r="F21" s="53"/>
    </row>
    <row r="22" spans="1:6" ht="145" x14ac:dyDescent="0.35">
      <c r="A22" s="55">
        <v>3</v>
      </c>
      <c r="B22" s="7" t="s">
        <v>114</v>
      </c>
      <c r="C22" s="38" t="s">
        <v>17</v>
      </c>
      <c r="D22" s="35">
        <v>1</v>
      </c>
      <c r="E22" s="14"/>
      <c r="F22" s="53"/>
    </row>
    <row r="23" spans="1:6" x14ac:dyDescent="0.35">
      <c r="A23" s="51">
        <v>4</v>
      </c>
      <c r="B23" s="8" t="s">
        <v>113</v>
      </c>
      <c r="C23" s="32"/>
      <c r="D23" s="33"/>
      <c r="E23" s="11"/>
      <c r="F23" s="53">
        <f t="shared" si="0"/>
        <v>0</v>
      </c>
    </row>
    <row r="24" spans="1:6" ht="72.5" x14ac:dyDescent="0.35">
      <c r="A24" s="54">
        <v>1</v>
      </c>
      <c r="B24" s="7" t="s">
        <v>112</v>
      </c>
      <c r="C24" s="10" t="s">
        <v>64</v>
      </c>
      <c r="D24" s="35">
        <f>127.6*3.2+(71.6*2.2)</f>
        <v>565.84</v>
      </c>
      <c r="E24" s="6"/>
      <c r="F24" s="53"/>
    </row>
    <row r="25" spans="1:6" x14ac:dyDescent="0.35">
      <c r="A25" s="51">
        <v>5</v>
      </c>
      <c r="B25" s="8" t="s">
        <v>111</v>
      </c>
      <c r="C25" s="32"/>
      <c r="D25" s="33"/>
      <c r="E25" s="11"/>
      <c r="F25" s="53">
        <f t="shared" si="0"/>
        <v>0</v>
      </c>
    </row>
    <row r="26" spans="1:6" ht="159.5" x14ac:dyDescent="0.35">
      <c r="A26" s="54">
        <v>1</v>
      </c>
      <c r="B26" s="7" t="s">
        <v>110</v>
      </c>
      <c r="C26" s="10" t="s">
        <v>64</v>
      </c>
      <c r="D26" s="34">
        <f>182</f>
        <v>182</v>
      </c>
      <c r="E26" s="6"/>
      <c r="F26" s="53"/>
    </row>
    <row r="27" spans="1:6" ht="87" x14ac:dyDescent="0.35">
      <c r="A27" s="54">
        <v>2</v>
      </c>
      <c r="B27" s="7" t="s">
        <v>109</v>
      </c>
      <c r="C27" s="10" t="s">
        <v>64</v>
      </c>
      <c r="D27" s="35">
        <f>182-(127*0.2)</f>
        <v>156.6</v>
      </c>
      <c r="E27" s="6"/>
      <c r="F27" s="53"/>
    </row>
    <row r="28" spans="1:6" ht="58" x14ac:dyDescent="0.35">
      <c r="A28" s="54">
        <v>3</v>
      </c>
      <c r="B28" s="7" t="s">
        <v>108</v>
      </c>
      <c r="C28" s="10" t="s">
        <v>17</v>
      </c>
      <c r="D28" s="34">
        <v>1</v>
      </c>
      <c r="E28" s="6"/>
      <c r="F28" s="53"/>
    </row>
    <row r="29" spans="1:6" x14ac:dyDescent="0.35">
      <c r="A29" s="51">
        <v>6</v>
      </c>
      <c r="B29" s="8" t="s">
        <v>107</v>
      </c>
      <c r="C29" s="32"/>
      <c r="D29" s="33"/>
      <c r="E29" s="11"/>
      <c r="F29" s="53"/>
    </row>
    <row r="30" spans="1:6" ht="145" x14ac:dyDescent="0.35">
      <c r="A30" s="54">
        <v>1</v>
      </c>
      <c r="B30" s="7" t="s">
        <v>106</v>
      </c>
      <c r="C30" s="10" t="s">
        <v>101</v>
      </c>
      <c r="D30" s="34">
        <v>2</v>
      </c>
      <c r="E30" s="6"/>
      <c r="F30" s="53"/>
    </row>
    <row r="31" spans="1:6" ht="130.5" x14ac:dyDescent="0.35">
      <c r="A31" s="54">
        <v>2</v>
      </c>
      <c r="B31" s="7" t="s">
        <v>105</v>
      </c>
      <c r="C31" s="10" t="s">
        <v>101</v>
      </c>
      <c r="D31" s="34">
        <v>5</v>
      </c>
      <c r="E31" s="6"/>
      <c r="F31" s="53"/>
    </row>
    <row r="32" spans="1:6" ht="130.5" x14ac:dyDescent="0.35">
      <c r="A32" s="54">
        <v>3</v>
      </c>
      <c r="B32" s="7" t="s">
        <v>104</v>
      </c>
      <c r="C32" s="10" t="s">
        <v>101</v>
      </c>
      <c r="D32" s="34">
        <v>1</v>
      </c>
      <c r="E32" s="6"/>
      <c r="F32" s="53"/>
    </row>
    <row r="33" spans="1:6" ht="145" x14ac:dyDescent="0.35">
      <c r="A33" s="54">
        <v>4</v>
      </c>
      <c r="B33" s="7" t="s">
        <v>103</v>
      </c>
      <c r="C33" s="10" t="s">
        <v>101</v>
      </c>
      <c r="D33" s="34">
        <v>8</v>
      </c>
      <c r="E33" s="6"/>
      <c r="F33" s="53">
        <f t="shared" si="0"/>
        <v>0</v>
      </c>
    </row>
    <row r="34" spans="1:6" ht="130.5" x14ac:dyDescent="0.35">
      <c r="A34" s="54">
        <v>5</v>
      </c>
      <c r="B34" s="7" t="s">
        <v>102</v>
      </c>
      <c r="C34" s="10" t="s">
        <v>101</v>
      </c>
      <c r="D34" s="34">
        <v>1</v>
      </c>
      <c r="E34" s="6"/>
      <c r="F34" s="53"/>
    </row>
    <row r="35" spans="1:6" ht="145" x14ac:dyDescent="0.35">
      <c r="A35" s="55">
        <v>6</v>
      </c>
      <c r="B35" s="15" t="s">
        <v>100</v>
      </c>
      <c r="C35" s="38" t="s">
        <v>59</v>
      </c>
      <c r="D35" s="35">
        <v>1</v>
      </c>
      <c r="E35" s="15"/>
      <c r="F35" s="56"/>
    </row>
    <row r="36" spans="1:6" ht="29" x14ac:dyDescent="0.35">
      <c r="A36" s="51">
        <v>7</v>
      </c>
      <c r="B36" s="8" t="s">
        <v>99</v>
      </c>
      <c r="C36" s="32"/>
      <c r="D36" s="33"/>
      <c r="E36" s="11"/>
      <c r="F36" s="53"/>
    </row>
    <row r="37" spans="1:6" ht="87" x14ac:dyDescent="0.35">
      <c r="A37" s="55">
        <v>1</v>
      </c>
      <c r="B37" s="15" t="s">
        <v>98</v>
      </c>
      <c r="C37" s="39" t="s">
        <v>93</v>
      </c>
      <c r="D37" s="35">
        <f>(127.6*3.2+(71.6*2.2))*2</f>
        <v>1131.68</v>
      </c>
      <c r="E37" s="15"/>
      <c r="F37" s="56"/>
    </row>
    <row r="38" spans="1:6" ht="116" x14ac:dyDescent="0.35">
      <c r="A38" s="55">
        <v>2</v>
      </c>
      <c r="B38" s="15" t="s">
        <v>97</v>
      </c>
      <c r="C38" s="39" t="s">
        <v>93</v>
      </c>
      <c r="D38" s="35">
        <f>(127.6*3.2+(71.6*2.2))*2</f>
        <v>1131.68</v>
      </c>
      <c r="E38" s="15"/>
      <c r="F38" s="56"/>
    </row>
    <row r="39" spans="1:6" ht="29" x14ac:dyDescent="0.35">
      <c r="A39" s="55">
        <v>3</v>
      </c>
      <c r="B39" s="15" t="s">
        <v>96</v>
      </c>
      <c r="C39" s="39" t="s">
        <v>93</v>
      </c>
      <c r="D39" s="35">
        <v>182</v>
      </c>
      <c r="E39" s="15"/>
      <c r="F39" s="56"/>
    </row>
    <row r="40" spans="1:6" ht="58" x14ac:dyDescent="0.35">
      <c r="A40" s="55">
        <v>4</v>
      </c>
      <c r="B40" s="15" t="s">
        <v>95</v>
      </c>
      <c r="C40" s="39" t="s">
        <v>93</v>
      </c>
      <c r="D40" s="35">
        <v>182</v>
      </c>
      <c r="E40" s="15"/>
      <c r="F40" s="56"/>
    </row>
    <row r="41" spans="1:6" ht="58" x14ac:dyDescent="0.35">
      <c r="A41" s="55">
        <v>5</v>
      </c>
      <c r="B41" s="15" t="s">
        <v>94</v>
      </c>
      <c r="C41" s="39" t="s">
        <v>93</v>
      </c>
      <c r="D41" s="35">
        <f>(1.2+0.5+1.9*2)*2.2</f>
        <v>12.100000000000001</v>
      </c>
      <c r="E41" s="15"/>
      <c r="F41" s="56"/>
    </row>
    <row r="42" spans="1:6" x14ac:dyDescent="0.35">
      <c r="A42" s="57">
        <v>8</v>
      </c>
      <c r="B42" s="8" t="s">
        <v>92</v>
      </c>
      <c r="C42" s="40"/>
      <c r="D42" s="40"/>
      <c r="E42" s="8"/>
      <c r="F42" s="58"/>
    </row>
    <row r="43" spans="1:6" ht="87" x14ac:dyDescent="0.35">
      <c r="A43" s="55">
        <v>1</v>
      </c>
      <c r="B43" s="15" t="s">
        <v>91</v>
      </c>
      <c r="C43" s="38" t="s">
        <v>164</v>
      </c>
      <c r="D43" s="35">
        <v>3</v>
      </c>
      <c r="E43" s="15"/>
      <c r="F43" s="56"/>
    </row>
    <row r="44" spans="1:6" ht="116" x14ac:dyDescent="0.35">
      <c r="A44" s="55">
        <v>6.1</v>
      </c>
      <c r="B44" s="15" t="s">
        <v>90</v>
      </c>
      <c r="C44" s="38" t="s">
        <v>164</v>
      </c>
      <c r="D44" s="35">
        <v>1</v>
      </c>
      <c r="E44" s="15"/>
      <c r="F44" s="56"/>
    </row>
    <row r="45" spans="1:6" ht="101.5" x14ac:dyDescent="0.35">
      <c r="A45" s="54">
        <v>4</v>
      </c>
      <c r="B45" s="7" t="s">
        <v>89</v>
      </c>
      <c r="C45" s="38" t="s">
        <v>164</v>
      </c>
      <c r="D45" s="35">
        <v>1</v>
      </c>
      <c r="E45" s="14"/>
      <c r="F45" s="53"/>
    </row>
    <row r="46" spans="1:6" x14ac:dyDescent="0.35">
      <c r="A46" s="106" t="s">
        <v>88</v>
      </c>
      <c r="B46" s="107"/>
      <c r="C46" s="107"/>
      <c r="D46" s="107"/>
      <c r="E46" s="107"/>
      <c r="F46" s="59">
        <f>SUM(F7:F45)</f>
        <v>0</v>
      </c>
    </row>
    <row r="47" spans="1:6" x14ac:dyDescent="0.35">
      <c r="A47" s="80" t="s">
        <v>87</v>
      </c>
      <c r="B47" s="108"/>
      <c r="C47" s="108"/>
      <c r="D47" s="108"/>
      <c r="E47" s="108"/>
      <c r="F47" s="109"/>
    </row>
    <row r="48" spans="1:6" x14ac:dyDescent="0.35">
      <c r="A48" s="57" t="s">
        <v>40</v>
      </c>
      <c r="B48" s="8" t="s">
        <v>39</v>
      </c>
      <c r="C48" s="40" t="s">
        <v>38</v>
      </c>
      <c r="D48" s="41" t="s">
        <v>37</v>
      </c>
      <c r="E48" s="9" t="s">
        <v>36</v>
      </c>
      <c r="F48" s="58" t="s">
        <v>35</v>
      </c>
    </row>
    <row r="49" spans="1:6" x14ac:dyDescent="0.35">
      <c r="A49" s="60">
        <v>1</v>
      </c>
      <c r="B49" s="12" t="s">
        <v>86</v>
      </c>
      <c r="C49" s="32"/>
      <c r="D49" s="33"/>
      <c r="E49" s="11"/>
      <c r="F49" s="52"/>
    </row>
    <row r="50" spans="1:6" ht="43.5" x14ac:dyDescent="0.35">
      <c r="A50" s="54">
        <v>1.1000000000000001</v>
      </c>
      <c r="B50" s="7" t="s">
        <v>85</v>
      </c>
      <c r="C50" s="10" t="s">
        <v>51</v>
      </c>
      <c r="D50" s="34">
        <f>0.5*0.4*22.8</f>
        <v>4.5600000000000005</v>
      </c>
      <c r="E50" s="6"/>
      <c r="F50" s="53"/>
    </row>
    <row r="51" spans="1:6" ht="58" x14ac:dyDescent="0.35">
      <c r="A51" s="54">
        <v>2.1</v>
      </c>
      <c r="B51" s="7" t="s">
        <v>84</v>
      </c>
      <c r="C51" s="10" t="s">
        <v>51</v>
      </c>
      <c r="D51" s="34">
        <f>22.8*0.4*0.05</f>
        <v>0.45600000000000007</v>
      </c>
      <c r="E51" s="6"/>
      <c r="F51" s="53"/>
    </row>
    <row r="52" spans="1:6" ht="72.5" x14ac:dyDescent="0.35">
      <c r="A52" s="54">
        <v>3.1</v>
      </c>
      <c r="B52" s="7" t="s">
        <v>83</v>
      </c>
      <c r="C52" s="10" t="s">
        <v>51</v>
      </c>
      <c r="D52" s="34">
        <f>0.7*0.4*22</f>
        <v>6.1599999999999993</v>
      </c>
      <c r="E52" s="6"/>
      <c r="F52" s="53"/>
    </row>
    <row r="53" spans="1:6" ht="58" x14ac:dyDescent="0.35">
      <c r="A53" s="54">
        <v>4.0999999999999996</v>
      </c>
      <c r="B53" s="7" t="s">
        <v>82</v>
      </c>
      <c r="C53" s="10" t="s">
        <v>51</v>
      </c>
      <c r="D53" s="34">
        <f>(3.8*1.2+2*1.8*1.8)*0.2</f>
        <v>2.2079999999999997</v>
      </c>
      <c r="E53" s="6"/>
      <c r="F53" s="53"/>
    </row>
    <row r="54" spans="1:6" x14ac:dyDescent="0.35">
      <c r="A54" s="80" t="s">
        <v>81</v>
      </c>
      <c r="B54" s="81"/>
      <c r="C54" s="32"/>
      <c r="D54" s="33"/>
      <c r="E54" s="11"/>
      <c r="F54" s="52">
        <f>SUM(F50:F53)</f>
        <v>0</v>
      </c>
    </row>
    <row r="55" spans="1:6" x14ac:dyDescent="0.35">
      <c r="A55" s="60">
        <v>2</v>
      </c>
      <c r="B55" s="12" t="s">
        <v>80</v>
      </c>
      <c r="C55" s="32"/>
      <c r="D55" s="33"/>
      <c r="E55" s="11"/>
      <c r="F55" s="52"/>
    </row>
    <row r="56" spans="1:6" ht="101.5" x14ac:dyDescent="0.35">
      <c r="A56" s="54">
        <v>1</v>
      </c>
      <c r="B56" s="7" t="s">
        <v>79</v>
      </c>
      <c r="C56" s="10" t="s">
        <v>51</v>
      </c>
      <c r="D56" s="34">
        <f>(3.8*1.2+2*1.8*1.8)*0.1</f>
        <v>1.1039999999999999</v>
      </c>
      <c r="E56" s="6"/>
      <c r="F56" s="53"/>
    </row>
    <row r="57" spans="1:6" ht="116" x14ac:dyDescent="0.35">
      <c r="A57" s="54">
        <v>2</v>
      </c>
      <c r="B57" s="7" t="s">
        <v>78</v>
      </c>
      <c r="C57" s="10" t="s">
        <v>64</v>
      </c>
      <c r="D57" s="34">
        <v>35.659999999999997</v>
      </c>
      <c r="E57" s="6"/>
      <c r="F57" s="53"/>
    </row>
    <row r="58" spans="1:6" ht="72.5" x14ac:dyDescent="0.35">
      <c r="A58" s="54">
        <v>3</v>
      </c>
      <c r="B58" s="7" t="s">
        <v>77</v>
      </c>
      <c r="C58" s="10" t="s">
        <v>1</v>
      </c>
      <c r="D58" s="34">
        <v>4</v>
      </c>
      <c r="E58" s="6"/>
      <c r="F58" s="53"/>
    </row>
    <row r="59" spans="1:6" ht="87" x14ac:dyDescent="0.35">
      <c r="A59" s="54">
        <v>4</v>
      </c>
      <c r="B59" s="7" t="s">
        <v>76</v>
      </c>
      <c r="C59" s="10" t="s">
        <v>64</v>
      </c>
      <c r="D59" s="34">
        <v>7.62</v>
      </c>
      <c r="E59" s="6"/>
      <c r="F59" s="53"/>
    </row>
    <row r="60" spans="1:6" ht="130.5" x14ac:dyDescent="0.35">
      <c r="A60" s="54">
        <v>5</v>
      </c>
      <c r="B60" s="7" t="s">
        <v>75</v>
      </c>
      <c r="C60" s="10" t="s">
        <v>51</v>
      </c>
      <c r="D60" s="34">
        <v>0.36</v>
      </c>
      <c r="E60" s="6"/>
      <c r="F60" s="53"/>
    </row>
    <row r="61" spans="1:6" ht="72.5" x14ac:dyDescent="0.35">
      <c r="A61" s="54">
        <v>6</v>
      </c>
      <c r="B61" s="7" t="s">
        <v>74</v>
      </c>
      <c r="C61" s="10" t="s">
        <v>1</v>
      </c>
      <c r="D61" s="34">
        <v>2</v>
      </c>
      <c r="E61" s="6"/>
      <c r="F61" s="53"/>
    </row>
    <row r="62" spans="1:6" x14ac:dyDescent="0.35">
      <c r="A62" s="80" t="s">
        <v>73</v>
      </c>
      <c r="B62" s="81"/>
      <c r="C62" s="32"/>
      <c r="D62" s="33"/>
      <c r="E62" s="11"/>
      <c r="F62" s="52"/>
    </row>
    <row r="63" spans="1:6" x14ac:dyDescent="0.35">
      <c r="A63" s="60">
        <v>3</v>
      </c>
      <c r="B63" s="12" t="s">
        <v>72</v>
      </c>
      <c r="C63" s="32"/>
      <c r="D63" s="33"/>
      <c r="E63" s="11"/>
      <c r="F63" s="52"/>
    </row>
    <row r="64" spans="1:6" ht="72.5" x14ac:dyDescent="0.35">
      <c r="A64" s="54">
        <v>1</v>
      </c>
      <c r="B64" s="7" t="s">
        <v>71</v>
      </c>
      <c r="C64" s="10" t="s">
        <v>64</v>
      </c>
      <c r="D64" s="34">
        <v>17</v>
      </c>
      <c r="E64" s="6"/>
      <c r="F64" s="53"/>
    </row>
    <row r="65" spans="1:6" ht="58" x14ac:dyDescent="0.35">
      <c r="A65" s="54">
        <v>2</v>
      </c>
      <c r="B65" s="7" t="s">
        <v>70</v>
      </c>
      <c r="C65" s="10" t="s">
        <v>69</v>
      </c>
      <c r="D65" s="34">
        <v>10</v>
      </c>
      <c r="E65" s="6"/>
      <c r="F65" s="53"/>
    </row>
    <row r="66" spans="1:6" x14ac:dyDescent="0.35">
      <c r="A66" s="80" t="s">
        <v>68</v>
      </c>
      <c r="B66" s="81"/>
      <c r="C66" s="32"/>
      <c r="D66" s="33"/>
      <c r="E66" s="11"/>
      <c r="F66" s="52"/>
    </row>
    <row r="67" spans="1:6" ht="29" x14ac:dyDescent="0.35">
      <c r="A67" s="60">
        <v>1</v>
      </c>
      <c r="B67" s="12" t="s">
        <v>67</v>
      </c>
      <c r="C67" s="32"/>
      <c r="D67" s="33"/>
      <c r="E67" s="11"/>
      <c r="F67" s="52"/>
    </row>
    <row r="68" spans="1:6" ht="58" x14ac:dyDescent="0.35">
      <c r="A68" s="60">
        <v>2</v>
      </c>
      <c r="B68" s="7" t="s">
        <v>66</v>
      </c>
      <c r="C68" s="10" t="s">
        <v>64</v>
      </c>
      <c r="D68" s="34">
        <v>94.32</v>
      </c>
      <c r="E68" s="6"/>
      <c r="F68" s="53"/>
    </row>
    <row r="69" spans="1:6" ht="58" x14ac:dyDescent="0.35">
      <c r="A69" s="60">
        <v>3</v>
      </c>
      <c r="B69" s="7" t="s">
        <v>65</v>
      </c>
      <c r="C69" s="10" t="s">
        <v>64</v>
      </c>
      <c r="D69" s="34">
        <v>94.32</v>
      </c>
      <c r="E69" s="6"/>
      <c r="F69" s="53"/>
    </row>
    <row r="70" spans="1:6" x14ac:dyDescent="0.35">
      <c r="A70" s="80" t="s">
        <v>63</v>
      </c>
      <c r="B70" s="81"/>
      <c r="C70" s="32"/>
      <c r="D70" s="33"/>
      <c r="E70" s="11"/>
      <c r="F70" s="52"/>
    </row>
    <row r="71" spans="1:6" x14ac:dyDescent="0.35">
      <c r="A71" s="60">
        <v>5</v>
      </c>
      <c r="B71" s="12" t="s">
        <v>62</v>
      </c>
      <c r="C71" s="32"/>
      <c r="D71" s="33"/>
      <c r="E71" s="11"/>
      <c r="F71" s="52"/>
    </row>
    <row r="72" spans="1:6" ht="87" x14ac:dyDescent="0.35">
      <c r="A72" s="61">
        <v>1</v>
      </c>
      <c r="B72" s="13" t="s">
        <v>61</v>
      </c>
      <c r="C72" s="10" t="s">
        <v>59</v>
      </c>
      <c r="D72" s="34">
        <v>2</v>
      </c>
      <c r="E72" s="6"/>
      <c r="F72" s="53"/>
    </row>
    <row r="73" spans="1:6" ht="43.5" x14ac:dyDescent="0.35">
      <c r="A73" s="61">
        <v>2</v>
      </c>
      <c r="B73" s="7" t="s">
        <v>60</v>
      </c>
      <c r="C73" s="10" t="s">
        <v>59</v>
      </c>
      <c r="D73" s="34">
        <v>2</v>
      </c>
      <c r="E73" s="6"/>
      <c r="F73" s="53"/>
    </row>
    <row r="74" spans="1:6" x14ac:dyDescent="0.35">
      <c r="A74" s="80" t="s">
        <v>58</v>
      </c>
      <c r="B74" s="81"/>
      <c r="C74" s="32"/>
      <c r="D74" s="33"/>
      <c r="E74" s="11"/>
      <c r="F74" s="52"/>
    </row>
    <row r="75" spans="1:6" x14ac:dyDescent="0.35">
      <c r="A75" s="60">
        <v>6</v>
      </c>
      <c r="B75" s="12" t="s">
        <v>57</v>
      </c>
      <c r="C75" s="32"/>
      <c r="D75" s="33"/>
      <c r="E75" s="11"/>
      <c r="F75" s="52"/>
    </row>
    <row r="76" spans="1:6" ht="43.5" x14ac:dyDescent="0.35">
      <c r="A76" s="61">
        <v>1</v>
      </c>
      <c r="B76" s="7" t="s">
        <v>56</v>
      </c>
      <c r="C76" s="10" t="s">
        <v>51</v>
      </c>
      <c r="D76" s="34">
        <f>1.5*3*4</f>
        <v>18</v>
      </c>
      <c r="E76" s="6"/>
      <c r="F76" s="53"/>
    </row>
    <row r="77" spans="1:6" ht="58" x14ac:dyDescent="0.35">
      <c r="A77" s="61">
        <v>2</v>
      </c>
      <c r="B77" s="7" t="s">
        <v>55</v>
      </c>
      <c r="C77" s="10" t="s">
        <v>51</v>
      </c>
      <c r="D77" s="34">
        <v>5.52</v>
      </c>
      <c r="E77" s="6"/>
      <c r="F77" s="53"/>
    </row>
    <row r="78" spans="1:6" ht="87" x14ac:dyDescent="0.35">
      <c r="A78" s="61">
        <v>3</v>
      </c>
      <c r="B78" s="7" t="s">
        <v>54</v>
      </c>
      <c r="C78" s="10" t="s">
        <v>6</v>
      </c>
      <c r="D78" s="34">
        <v>1</v>
      </c>
      <c r="E78" s="6"/>
      <c r="F78" s="53"/>
    </row>
    <row r="79" spans="1:6" ht="87" x14ac:dyDescent="0.35">
      <c r="A79" s="61">
        <v>4</v>
      </c>
      <c r="B79" s="7" t="s">
        <v>53</v>
      </c>
      <c r="C79" s="10" t="s">
        <v>51</v>
      </c>
      <c r="D79" s="34">
        <v>6.78</v>
      </c>
      <c r="E79" s="6"/>
      <c r="F79" s="53"/>
    </row>
    <row r="80" spans="1:6" ht="72.5" x14ac:dyDescent="0.35">
      <c r="A80" s="61">
        <v>5</v>
      </c>
      <c r="B80" s="7" t="s">
        <v>52</v>
      </c>
      <c r="C80" s="10" t="s">
        <v>51</v>
      </c>
      <c r="D80" s="34">
        <v>1.31</v>
      </c>
      <c r="E80" s="6"/>
      <c r="F80" s="53"/>
    </row>
    <row r="81" spans="1:6" x14ac:dyDescent="0.35">
      <c r="A81" s="80" t="s">
        <v>50</v>
      </c>
      <c r="B81" s="81"/>
      <c r="C81" s="32"/>
      <c r="D81" s="33"/>
      <c r="E81" s="11"/>
      <c r="F81" s="52"/>
    </row>
    <row r="82" spans="1:6" ht="29" x14ac:dyDescent="0.35">
      <c r="A82" s="60">
        <v>7</v>
      </c>
      <c r="B82" s="12" t="s">
        <v>49</v>
      </c>
      <c r="C82" s="32"/>
      <c r="D82" s="33"/>
      <c r="E82" s="11"/>
      <c r="F82" s="52"/>
    </row>
    <row r="83" spans="1:6" ht="87" x14ac:dyDescent="0.35">
      <c r="A83" s="54">
        <v>1</v>
      </c>
      <c r="B83" s="7" t="s">
        <v>48</v>
      </c>
      <c r="C83" s="10" t="s">
        <v>6</v>
      </c>
      <c r="D83" s="34">
        <v>2</v>
      </c>
      <c r="E83" s="6"/>
      <c r="F83" s="53"/>
    </row>
    <row r="84" spans="1:6" ht="116" x14ac:dyDescent="0.35">
      <c r="A84" s="54">
        <v>2</v>
      </c>
      <c r="B84" s="7" t="s">
        <v>47</v>
      </c>
      <c r="C84" s="10" t="s">
        <v>6</v>
      </c>
      <c r="D84" s="34">
        <v>1</v>
      </c>
      <c r="E84" s="6"/>
      <c r="F84" s="53"/>
    </row>
    <row r="85" spans="1:6" x14ac:dyDescent="0.35">
      <c r="A85" s="80" t="s">
        <v>46</v>
      </c>
      <c r="B85" s="81"/>
      <c r="C85" s="32"/>
      <c r="D85" s="33"/>
      <c r="E85" s="11"/>
      <c r="F85" s="52">
        <f>SUM(F83:F84)</f>
        <v>0</v>
      </c>
    </row>
    <row r="86" spans="1:6" x14ac:dyDescent="0.35">
      <c r="A86" s="60">
        <v>8</v>
      </c>
      <c r="B86" s="12" t="s">
        <v>45</v>
      </c>
      <c r="C86" s="32"/>
      <c r="D86" s="33"/>
      <c r="E86" s="11"/>
      <c r="F86" s="52"/>
    </row>
    <row r="87" spans="1:6" ht="58" x14ac:dyDescent="0.35">
      <c r="A87" s="54">
        <v>1</v>
      </c>
      <c r="B87" s="7" t="s">
        <v>44</v>
      </c>
      <c r="C87" s="10" t="s">
        <v>6</v>
      </c>
      <c r="D87" s="34">
        <v>1</v>
      </c>
      <c r="E87" s="6"/>
      <c r="F87" s="53"/>
    </row>
    <row r="88" spans="1:6" x14ac:dyDescent="0.35">
      <c r="A88" s="80" t="s">
        <v>43</v>
      </c>
      <c r="B88" s="81"/>
      <c r="C88" s="32"/>
      <c r="D88" s="33"/>
      <c r="E88" s="11"/>
      <c r="F88" s="62">
        <f>SUM(F87)</f>
        <v>0</v>
      </c>
    </row>
    <row r="89" spans="1:6" x14ac:dyDescent="0.35">
      <c r="A89" s="82" t="s">
        <v>42</v>
      </c>
      <c r="B89" s="83"/>
      <c r="C89" s="83"/>
      <c r="D89" s="83"/>
      <c r="E89" s="84"/>
      <c r="F89" s="63">
        <f>F88+F85+F81+F74+F70+F66+F62+F54</f>
        <v>0</v>
      </c>
    </row>
    <row r="90" spans="1:6" x14ac:dyDescent="0.35">
      <c r="A90" s="85" t="s">
        <v>41</v>
      </c>
      <c r="B90" s="86"/>
      <c r="C90" s="86"/>
      <c r="D90" s="86"/>
      <c r="E90" s="86"/>
      <c r="F90" s="87"/>
    </row>
    <row r="91" spans="1:6" x14ac:dyDescent="0.35">
      <c r="A91" s="64" t="s">
        <v>40</v>
      </c>
      <c r="B91" s="8" t="s">
        <v>39</v>
      </c>
      <c r="C91" s="40" t="s">
        <v>38</v>
      </c>
      <c r="D91" s="41" t="s">
        <v>37</v>
      </c>
      <c r="E91" s="9" t="s">
        <v>36</v>
      </c>
      <c r="F91" s="58" t="s">
        <v>35</v>
      </c>
    </row>
    <row r="92" spans="1:6" ht="43.5" x14ac:dyDescent="0.35">
      <c r="A92" s="54">
        <v>1</v>
      </c>
      <c r="B92" s="7" t="s">
        <v>34</v>
      </c>
      <c r="C92" s="10" t="s">
        <v>28</v>
      </c>
      <c r="D92" s="34">
        <v>1.1399999999999999</v>
      </c>
      <c r="E92" s="6"/>
      <c r="F92" s="53"/>
    </row>
    <row r="93" spans="1:6" ht="116" x14ac:dyDescent="0.35">
      <c r="A93" s="54">
        <v>2</v>
      </c>
      <c r="B93" s="7" t="s">
        <v>33</v>
      </c>
      <c r="C93" s="10" t="s">
        <v>28</v>
      </c>
      <c r="D93" s="34">
        <v>1.1399999999999999</v>
      </c>
      <c r="E93" s="6"/>
      <c r="F93" s="53"/>
    </row>
    <row r="94" spans="1:6" ht="101.5" x14ac:dyDescent="0.35">
      <c r="A94" s="54">
        <v>3</v>
      </c>
      <c r="B94" s="7" t="s">
        <v>32</v>
      </c>
      <c r="C94" s="10" t="s">
        <v>28</v>
      </c>
      <c r="D94" s="34">
        <v>3.08</v>
      </c>
      <c r="E94" s="6"/>
      <c r="F94" s="53"/>
    </row>
    <row r="95" spans="1:6" ht="130.5" x14ac:dyDescent="0.35">
      <c r="A95" s="54">
        <v>4</v>
      </c>
      <c r="B95" s="7" t="s">
        <v>31</v>
      </c>
      <c r="C95" s="10" t="s">
        <v>28</v>
      </c>
      <c r="D95" s="34">
        <v>1.01</v>
      </c>
      <c r="E95" s="6"/>
      <c r="F95" s="53"/>
    </row>
    <row r="96" spans="1:6" ht="116" x14ac:dyDescent="0.35">
      <c r="A96" s="54">
        <v>5</v>
      </c>
      <c r="B96" s="7" t="s">
        <v>30</v>
      </c>
      <c r="C96" s="10" t="s">
        <v>28</v>
      </c>
      <c r="D96" s="34">
        <v>7.02</v>
      </c>
      <c r="E96" s="6"/>
      <c r="F96" s="53"/>
    </row>
    <row r="97" spans="1:6" ht="130.5" x14ac:dyDescent="0.35">
      <c r="A97" s="54">
        <v>6</v>
      </c>
      <c r="B97" s="7" t="s">
        <v>29</v>
      </c>
      <c r="C97" s="10" t="s">
        <v>28</v>
      </c>
      <c r="D97" s="34">
        <v>0.54</v>
      </c>
      <c r="E97" s="6"/>
      <c r="F97" s="53"/>
    </row>
    <row r="98" spans="1:6" ht="72.5" x14ac:dyDescent="0.35">
      <c r="A98" s="54">
        <v>7</v>
      </c>
      <c r="B98" s="7" t="s">
        <v>27</v>
      </c>
      <c r="C98" s="10" t="s">
        <v>21</v>
      </c>
      <c r="D98" s="34">
        <v>1</v>
      </c>
      <c r="E98" s="6"/>
      <c r="F98" s="53"/>
    </row>
    <row r="99" spans="1:6" ht="159.5" x14ac:dyDescent="0.35">
      <c r="A99" s="54">
        <v>8</v>
      </c>
      <c r="B99" s="7" t="s">
        <v>26</v>
      </c>
      <c r="C99" s="10" t="s">
        <v>21</v>
      </c>
      <c r="D99" s="34">
        <v>1</v>
      </c>
      <c r="E99" s="6"/>
      <c r="F99" s="53"/>
    </row>
    <row r="100" spans="1:6" x14ac:dyDescent="0.35">
      <c r="A100" s="54">
        <v>9</v>
      </c>
      <c r="B100" s="7" t="s">
        <v>25</v>
      </c>
      <c r="C100" s="10" t="s">
        <v>1</v>
      </c>
      <c r="D100" s="34">
        <v>1</v>
      </c>
      <c r="E100" s="6"/>
      <c r="F100" s="53"/>
    </row>
    <row r="101" spans="1:6" ht="58" x14ac:dyDescent="0.35">
      <c r="A101" s="54">
        <v>10</v>
      </c>
      <c r="B101" s="7" t="s">
        <v>24</v>
      </c>
      <c r="C101" s="10" t="s">
        <v>21</v>
      </c>
      <c r="D101" s="34"/>
      <c r="E101" s="6"/>
      <c r="F101" s="53"/>
    </row>
    <row r="102" spans="1:6" x14ac:dyDescent="0.35">
      <c r="A102" s="54">
        <v>11</v>
      </c>
      <c r="B102" s="7" t="s">
        <v>23</v>
      </c>
      <c r="C102" s="10" t="s">
        <v>21</v>
      </c>
      <c r="D102" s="34">
        <v>1</v>
      </c>
      <c r="E102" s="6"/>
      <c r="F102" s="53"/>
    </row>
    <row r="103" spans="1:6" ht="101.5" x14ac:dyDescent="0.35">
      <c r="A103" s="54">
        <v>12</v>
      </c>
      <c r="B103" s="7" t="s">
        <v>22</v>
      </c>
      <c r="C103" s="10" t="s">
        <v>21</v>
      </c>
      <c r="D103" s="34">
        <v>1</v>
      </c>
      <c r="E103" s="6"/>
      <c r="F103" s="53"/>
    </row>
    <row r="104" spans="1:6" ht="116" x14ac:dyDescent="0.35">
      <c r="A104" s="54">
        <v>13</v>
      </c>
      <c r="B104" s="7" t="s">
        <v>20</v>
      </c>
      <c r="C104" s="10" t="s">
        <v>8</v>
      </c>
      <c r="D104" s="34">
        <v>7.02</v>
      </c>
      <c r="E104" s="6"/>
      <c r="F104" s="53"/>
    </row>
    <row r="105" spans="1:6" ht="43.5" x14ac:dyDescent="0.35">
      <c r="A105" s="54">
        <v>14</v>
      </c>
      <c r="B105" s="7" t="s">
        <v>19</v>
      </c>
      <c r="C105" s="10" t="s">
        <v>1</v>
      </c>
      <c r="D105" s="34">
        <v>1</v>
      </c>
      <c r="E105" s="6"/>
      <c r="F105" s="53"/>
    </row>
    <row r="106" spans="1:6" ht="43.5" x14ac:dyDescent="0.35">
      <c r="A106" s="54">
        <v>15</v>
      </c>
      <c r="B106" s="7" t="s">
        <v>18</v>
      </c>
      <c r="C106" s="10" t="s">
        <v>17</v>
      </c>
      <c r="D106" s="34">
        <v>12.6</v>
      </c>
      <c r="E106" s="6"/>
      <c r="F106" s="53"/>
    </row>
    <row r="107" spans="1:6" ht="72.5" x14ac:dyDescent="0.35">
      <c r="A107" s="54">
        <v>16</v>
      </c>
      <c r="B107" s="7" t="s">
        <v>16</v>
      </c>
      <c r="C107" s="10" t="s">
        <v>8</v>
      </c>
      <c r="D107" s="34">
        <v>3.42</v>
      </c>
      <c r="E107" s="6"/>
      <c r="F107" s="53"/>
    </row>
    <row r="108" spans="1:6" ht="72.5" x14ac:dyDescent="0.35">
      <c r="A108" s="54">
        <v>17</v>
      </c>
      <c r="B108" s="7" t="s">
        <v>15</v>
      </c>
      <c r="C108" s="10" t="s">
        <v>8</v>
      </c>
      <c r="D108" s="34">
        <v>15.54</v>
      </c>
      <c r="E108" s="6"/>
      <c r="F108" s="53"/>
    </row>
    <row r="109" spans="1:6" ht="58" x14ac:dyDescent="0.35">
      <c r="A109" s="54">
        <v>18</v>
      </c>
      <c r="B109" s="7" t="s">
        <v>14</v>
      </c>
      <c r="C109" s="10" t="s">
        <v>8</v>
      </c>
      <c r="D109" s="34">
        <v>22.26</v>
      </c>
      <c r="E109" s="6"/>
      <c r="F109" s="53"/>
    </row>
    <row r="110" spans="1:6" ht="87" x14ac:dyDescent="0.35">
      <c r="A110" s="54">
        <v>19</v>
      </c>
      <c r="B110" s="7" t="s">
        <v>13</v>
      </c>
      <c r="C110" s="10" t="s">
        <v>8</v>
      </c>
      <c r="D110" s="34">
        <v>4.8600000000000003</v>
      </c>
      <c r="E110" s="6"/>
      <c r="F110" s="53"/>
    </row>
    <row r="111" spans="1:6" ht="29" x14ac:dyDescent="0.35">
      <c r="A111" s="54">
        <v>20</v>
      </c>
      <c r="B111" s="7" t="s">
        <v>12</v>
      </c>
      <c r="C111" s="10" t="s">
        <v>8</v>
      </c>
      <c r="D111" s="34">
        <v>17.55</v>
      </c>
      <c r="E111" s="6"/>
      <c r="F111" s="53"/>
    </row>
    <row r="112" spans="1:6" ht="29" x14ac:dyDescent="0.35">
      <c r="A112" s="54">
        <v>21</v>
      </c>
      <c r="B112" s="7" t="s">
        <v>11</v>
      </c>
      <c r="C112" s="10" t="s">
        <v>8</v>
      </c>
      <c r="D112" s="34">
        <v>22.26</v>
      </c>
      <c r="E112" s="6"/>
      <c r="F112" s="53"/>
    </row>
    <row r="113" spans="1:6" ht="72.5" x14ac:dyDescent="0.35">
      <c r="A113" s="54">
        <v>22</v>
      </c>
      <c r="B113" s="7" t="s">
        <v>10</v>
      </c>
      <c r="C113" s="10" t="s">
        <v>8</v>
      </c>
      <c r="D113" s="34">
        <v>22.41</v>
      </c>
      <c r="E113" s="6"/>
      <c r="F113" s="53"/>
    </row>
    <row r="114" spans="1:6" ht="29" x14ac:dyDescent="0.35">
      <c r="A114" s="54">
        <v>23</v>
      </c>
      <c r="B114" s="7" t="s">
        <v>9</v>
      </c>
      <c r="C114" s="10" t="s">
        <v>8</v>
      </c>
      <c r="D114" s="34">
        <v>7.02</v>
      </c>
      <c r="E114" s="6"/>
      <c r="F114" s="53"/>
    </row>
    <row r="115" spans="1:6" ht="58" x14ac:dyDescent="0.35">
      <c r="A115" s="54">
        <v>24</v>
      </c>
      <c r="B115" s="7" t="s">
        <v>7</v>
      </c>
      <c r="C115" s="10" t="s">
        <v>6</v>
      </c>
      <c r="D115" s="34">
        <v>1</v>
      </c>
      <c r="E115" s="6"/>
      <c r="F115" s="53"/>
    </row>
    <row r="116" spans="1:6" x14ac:dyDescent="0.35">
      <c r="A116" s="88" t="s">
        <v>5</v>
      </c>
      <c r="B116" s="89"/>
      <c r="C116" s="89"/>
      <c r="D116" s="89"/>
      <c r="E116" s="90"/>
      <c r="F116" s="66"/>
    </row>
    <row r="117" spans="1:6" x14ac:dyDescent="0.35">
      <c r="A117" s="65"/>
      <c r="B117" s="3" t="s">
        <v>4</v>
      </c>
      <c r="C117" s="2"/>
      <c r="D117" s="2"/>
      <c r="E117" s="1"/>
      <c r="F117" s="66"/>
    </row>
    <row r="118" spans="1:6" ht="145" x14ac:dyDescent="0.35">
      <c r="A118" s="64">
        <v>1</v>
      </c>
      <c r="B118" s="7" t="s">
        <v>173</v>
      </c>
      <c r="C118" s="10" t="s">
        <v>174</v>
      </c>
      <c r="D118" s="10">
        <f>100*3</f>
        <v>300</v>
      </c>
      <c r="E118" s="10"/>
      <c r="F118" s="67"/>
    </row>
    <row r="119" spans="1:6" ht="72.5" x14ac:dyDescent="0.35">
      <c r="A119" s="64">
        <v>2</v>
      </c>
      <c r="B119" s="7" t="s">
        <v>3</v>
      </c>
      <c r="C119" s="10" t="s">
        <v>2</v>
      </c>
      <c r="D119" s="10">
        <v>1</v>
      </c>
      <c r="E119" s="10"/>
      <c r="F119" s="67"/>
    </row>
    <row r="120" spans="1:6" ht="43.5" x14ac:dyDescent="0.35">
      <c r="A120" s="64">
        <v>3</v>
      </c>
      <c r="B120" s="7" t="s">
        <v>175</v>
      </c>
      <c r="C120" s="10" t="s">
        <v>1</v>
      </c>
      <c r="D120" s="10">
        <v>4</v>
      </c>
      <c r="E120" s="10"/>
      <c r="F120" s="67"/>
    </row>
    <row r="121" spans="1:6" x14ac:dyDescent="0.35">
      <c r="A121" s="68"/>
      <c r="B121" s="12" t="s">
        <v>0</v>
      </c>
      <c r="C121" s="32"/>
      <c r="D121" s="32"/>
      <c r="E121" s="32"/>
      <c r="F121" s="66"/>
    </row>
    <row r="122" spans="1:6" x14ac:dyDescent="0.35">
      <c r="A122" s="68"/>
      <c r="B122" s="12"/>
      <c r="C122" s="32"/>
      <c r="D122" s="32"/>
      <c r="E122" s="32"/>
      <c r="F122" s="66"/>
    </row>
    <row r="123" spans="1:6" x14ac:dyDescent="0.35">
      <c r="A123" s="68"/>
      <c r="B123" s="12" t="s">
        <v>161</v>
      </c>
      <c r="C123" s="32"/>
      <c r="D123" s="32"/>
      <c r="E123" s="32"/>
      <c r="F123" s="66"/>
    </row>
    <row r="124" spans="1:6" ht="58" x14ac:dyDescent="0.35">
      <c r="A124" s="64">
        <v>1</v>
      </c>
      <c r="B124" s="7" t="s">
        <v>162</v>
      </c>
      <c r="C124" s="10" t="s">
        <v>101</v>
      </c>
      <c r="D124" s="10">
        <v>1</v>
      </c>
      <c r="E124" s="10"/>
      <c r="F124" s="67"/>
    </row>
    <row r="125" spans="1:6" ht="101.5" x14ac:dyDescent="0.35">
      <c r="A125" s="64">
        <v>2</v>
      </c>
      <c r="B125" s="7" t="s">
        <v>163</v>
      </c>
      <c r="C125" s="10" t="s">
        <v>164</v>
      </c>
      <c r="D125" s="10">
        <v>1</v>
      </c>
      <c r="E125" s="10"/>
      <c r="F125" s="67"/>
    </row>
    <row r="126" spans="1:6" ht="87" x14ac:dyDescent="0.35">
      <c r="A126" s="64">
        <v>3</v>
      </c>
      <c r="B126" s="7" t="s">
        <v>165</v>
      </c>
      <c r="C126" s="10" t="s">
        <v>101</v>
      </c>
      <c r="D126" s="10">
        <v>1</v>
      </c>
      <c r="E126" s="10"/>
      <c r="F126" s="67"/>
    </row>
    <row r="127" spans="1:6" ht="43.5" x14ac:dyDescent="0.35">
      <c r="A127" s="64">
        <v>4</v>
      </c>
      <c r="B127" s="7" t="s">
        <v>166</v>
      </c>
      <c r="C127" s="10" t="s">
        <v>164</v>
      </c>
      <c r="D127" s="10">
        <v>1</v>
      </c>
      <c r="E127" s="10"/>
      <c r="F127" s="67"/>
    </row>
    <row r="128" spans="1:6" ht="58" x14ac:dyDescent="0.35">
      <c r="A128" s="64">
        <v>5</v>
      </c>
      <c r="B128" s="7" t="s">
        <v>167</v>
      </c>
      <c r="C128" s="10" t="s">
        <v>164</v>
      </c>
      <c r="D128" s="10">
        <v>1</v>
      </c>
      <c r="E128" s="10"/>
      <c r="F128" s="67"/>
    </row>
    <row r="129" spans="1:6" x14ac:dyDescent="0.35">
      <c r="A129" s="69"/>
      <c r="B129" s="3" t="s">
        <v>168</v>
      </c>
      <c r="C129" s="5"/>
      <c r="D129" s="5"/>
      <c r="E129" s="4"/>
      <c r="F129" s="66"/>
    </row>
    <row r="130" spans="1:6" ht="15" thickBot="1" x14ac:dyDescent="0.4">
      <c r="A130" s="91" t="s">
        <v>169</v>
      </c>
      <c r="B130" s="92"/>
      <c r="C130" s="92"/>
      <c r="D130" s="92"/>
      <c r="E130" s="93"/>
      <c r="F130" s="70"/>
    </row>
  </sheetData>
  <protectedRanges>
    <protectedRange sqref="E50:E53" name="Range28_1_1"/>
    <protectedRange sqref="E56:E61" name="Range23_1_1"/>
    <protectedRange sqref="E83 E64:E65" name="Range18_1_1"/>
    <protectedRange sqref="E68:E69" name="Range11_1_1"/>
    <protectedRange sqref="E73" name="Range5_1_1"/>
  </protectedRanges>
  <mergeCells count="17">
    <mergeCell ref="A85:B85"/>
    <mergeCell ref="A1:F2"/>
    <mergeCell ref="A3:F3"/>
    <mergeCell ref="A4:F4"/>
    <mergeCell ref="A46:E46"/>
    <mergeCell ref="A47:F47"/>
    <mergeCell ref="A54:B54"/>
    <mergeCell ref="A62:B62"/>
    <mergeCell ref="A66:B66"/>
    <mergeCell ref="A70:B70"/>
    <mergeCell ref="A74:B74"/>
    <mergeCell ref="A81:B81"/>
    <mergeCell ref="A88:B88"/>
    <mergeCell ref="A89:E89"/>
    <mergeCell ref="A90:F90"/>
    <mergeCell ref="A116:E116"/>
    <mergeCell ref="A130:E1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7B0BE18BFFF645AD4C6AADF37A5BDA" ma:contentTypeVersion="18" ma:contentTypeDescription="Create a new document." ma:contentTypeScope="" ma:versionID="3035acdb6a31f4807a2b3b5eb133f14f">
  <xsd:schema xmlns:xsd="http://www.w3.org/2001/XMLSchema" xmlns:xs="http://www.w3.org/2001/XMLSchema" xmlns:p="http://schemas.microsoft.com/office/2006/metadata/properties" xmlns:ns2="7241e6a9-c7e8-4102-8f2f-c6e50fd060aa" xmlns:ns3="d665c576-1f00-4a02-9f7a-ae18a2fd586f" targetNamespace="http://schemas.microsoft.com/office/2006/metadata/properties" ma:root="true" ma:fieldsID="cea65800238738c4df0f40fe0c77f043" ns2:_="" ns3:_="">
    <xsd:import namespace="7241e6a9-c7e8-4102-8f2f-c6e50fd060aa"/>
    <xsd:import namespace="d665c576-1f00-4a02-9f7a-ae18a2fd58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1e6a9-c7e8-4102-8f2f-c6e50fd0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65c576-1f00-4a02-9f7a-ae18a2fd586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38be5bc-b8ad-4ac3-868e-24aea4d8d2aa}" ma:internalName="TaxCatchAll" ma:showField="CatchAllData" ma:web="d665c576-1f00-4a02-9f7a-ae18a2fd58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65c576-1f00-4a02-9f7a-ae18a2fd586f" xsi:nil="true"/>
    <lcf76f155ced4ddcb4097134ff3c332f xmlns="7241e6a9-c7e8-4102-8f2f-c6e50fd060aa">
      <Terms xmlns="http://schemas.microsoft.com/office/infopath/2007/PartnerControls"/>
    </lcf76f155ced4ddcb4097134ff3c332f>
    <SharedWithUsers xmlns="d665c576-1f00-4a02-9f7a-ae18a2fd586f">
      <UserInfo>
        <DisplayName>KYAA Kerry</DisplayName>
        <AccountId>324</AccountId>
        <AccountType/>
      </UserInfo>
      <UserInfo>
        <DisplayName>OSMAN Osman Mohamed</DisplayName>
        <AccountId>58</AccountId>
        <AccountType/>
      </UserInfo>
      <UserInfo>
        <DisplayName>BAH Mamadou Kally</DisplayName>
        <AccountId>297</AccountId>
        <AccountType/>
      </UserInfo>
      <UserInfo>
        <DisplayName>HASSAN Abdi</DisplayName>
        <AccountId>427</AccountId>
        <AccountType/>
      </UserInfo>
      <UserInfo>
        <DisplayName>BOERS Johannes Franciscus Karel</DisplayName>
        <AccountId>9</AccountId>
        <AccountType/>
      </UserInfo>
      <UserInfo>
        <DisplayName>ADNYANATA Milena Tamara</DisplayName>
        <AccountId>282</AccountId>
        <AccountType/>
      </UserInfo>
    </SharedWithUsers>
  </documentManagement>
</p:properties>
</file>

<file path=customXml/itemProps1.xml><?xml version="1.0" encoding="utf-8"?>
<ds:datastoreItem xmlns:ds="http://schemas.openxmlformats.org/officeDocument/2006/customXml" ds:itemID="{58B86F85-30DC-4D95-877D-36D334E6F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1e6a9-c7e8-4102-8f2f-c6e50fd060aa"/>
    <ds:schemaRef ds:uri="d665c576-1f00-4a02-9f7a-ae18a2fd5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95DF6D-9AFB-4E39-A234-01A5A5A656BF}">
  <ds:schemaRefs>
    <ds:schemaRef ds:uri="http://schemas.microsoft.com/sharepoint/v3/contenttype/forms"/>
  </ds:schemaRefs>
</ds:datastoreItem>
</file>

<file path=customXml/itemProps3.xml><?xml version="1.0" encoding="utf-8"?>
<ds:datastoreItem xmlns:ds="http://schemas.openxmlformats.org/officeDocument/2006/customXml" ds:itemID="{A85CD64E-495E-4B81-82E0-8C1AC300A366}">
  <ds:schemaRefs>
    <ds:schemaRef ds:uri="http://purl.org/dc/elements/1.1/"/>
    <ds:schemaRef ds:uri="http://schemas.microsoft.com/office/2006/documentManagement/types"/>
    <ds:schemaRef ds:uri="http://www.w3.org/XML/1998/namespace"/>
    <ds:schemaRef ds:uri="7241e6a9-c7e8-4102-8f2f-c6e50fd060aa"/>
    <ds:schemaRef ds:uri="http://purl.org/dc/term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d665c576-1f00-4a02-9f7a-ae18a2fd58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Workplan</vt:lpstr>
      <vt:lpstr>BOQ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ADNYANATA Milena</dc:creator>
  <cp:keywords/>
  <dc:description/>
  <cp:lastModifiedBy>ADAN Mohamud Siyad</cp:lastModifiedBy>
  <cp:revision/>
  <dcterms:created xsi:type="dcterms:W3CDTF">2024-02-13T06:46:53Z</dcterms:created>
  <dcterms:modified xsi:type="dcterms:W3CDTF">2024-06-18T11:04:36Z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9aa38-f392-4105-be92-628035578272_Enabled">
    <vt:lpwstr>true</vt:lpwstr>
  </property>
  <property fmtid="{D5CDD505-2E9C-101B-9397-08002B2CF9AE}" pid="3" name="MSIP_Label_2059aa38-f392-4105-be92-628035578272_SetDate">
    <vt:lpwstr>2024-02-13T06:48:52Z</vt:lpwstr>
  </property>
  <property fmtid="{D5CDD505-2E9C-101B-9397-08002B2CF9AE}" pid="4" name="MSIP_Label_2059aa38-f392-4105-be92-628035578272_Method">
    <vt:lpwstr>Standard</vt:lpwstr>
  </property>
  <property fmtid="{D5CDD505-2E9C-101B-9397-08002B2CF9AE}" pid="5" name="MSIP_Label_2059aa38-f392-4105-be92-628035578272_Name">
    <vt:lpwstr>IOMLb0020IN123173</vt:lpwstr>
  </property>
  <property fmtid="{D5CDD505-2E9C-101B-9397-08002B2CF9AE}" pid="6" name="MSIP_Label_2059aa38-f392-4105-be92-628035578272_SiteId">
    <vt:lpwstr>1588262d-23fb-43b4-bd6e-bce49c8e6186</vt:lpwstr>
  </property>
  <property fmtid="{D5CDD505-2E9C-101B-9397-08002B2CF9AE}" pid="7" name="MSIP_Label_2059aa38-f392-4105-be92-628035578272_ActionId">
    <vt:lpwstr>76f902d6-ca03-496a-958f-228bf79a5423</vt:lpwstr>
  </property>
  <property fmtid="{D5CDD505-2E9C-101B-9397-08002B2CF9AE}" pid="8" name="MSIP_Label_2059aa38-f392-4105-be92-628035578272_ContentBits">
    <vt:lpwstr>0</vt:lpwstr>
  </property>
  <property fmtid="{D5CDD505-2E9C-101B-9397-08002B2CF9AE}" pid="9" name="ContentTypeId">
    <vt:lpwstr>0x010100187B0BE18BFFF645AD4C6AADF37A5BDA</vt:lpwstr>
  </property>
  <property fmtid="{D5CDD505-2E9C-101B-9397-08002B2CF9AE}" pid="10" name="MediaServiceImageTags">
    <vt:lpwstr/>
  </property>
</Properties>
</file>